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25" windowHeight="8670" activeTab="3"/>
  </bookViews>
  <sheets>
    <sheet name="財産処分（試作品）" sheetId="1" r:id="rId1"/>
    <sheet name="財産処分（その他）" sheetId="2" r:id="rId2"/>
    <sheet name="収益納付（事業完了年度）" sheetId="3" r:id="rId3"/>
    <sheet name="収益納付（事業終了後）" sheetId="4" r:id="rId4"/>
  </sheets>
  <definedNames>
    <definedName name="_xlnm.Print_Area" localSheetId="1">'財産処分（その他）'!$A$1:$U$32</definedName>
    <definedName name="_xlnm.Print_Area" localSheetId="0">'財産処分（試作品）'!$A$1:$U$30</definedName>
    <definedName name="_xlnm.Print_Area" localSheetId="2">'収益納付（事業完了年度）'!$A$1:$X$52</definedName>
    <definedName name="_xlnm.Print_Area" localSheetId="3">'収益納付（事業終了後）'!$A$1:$X$52</definedName>
  </definedNames>
  <calcPr fullCalcOnLoad="1"/>
</workbook>
</file>

<file path=xl/sharedStrings.xml><?xml version="1.0" encoding="utf-8"?>
<sst xmlns="http://schemas.openxmlformats.org/spreadsheetml/2006/main" count="241" uniqueCount="104">
  <si>
    <t>（単位：円）</t>
  </si>
  <si>
    <t>年度</t>
  </si>
  <si>
    <t>小計</t>
  </si>
  <si>
    <t>合計</t>
  </si>
  <si>
    <t>円</t>
  </si>
  <si>
    <t>-</t>
  </si>
  <si>
    <t>－</t>
  </si>
  <si>
    <t>＋</t>
  </si>
  <si>
    <t>Ｂ＝</t>
  </si>
  <si>
    <t>Ｅ＝</t>
  </si>
  <si>
    <t>収益額 Ｂ＝</t>
  </si>
  <si>
    <t>納付額 Ｅ＝</t>
  </si>
  <si>
    <t xml:space="preserve"> Ｅ＝</t>
  </si>
  <si>
    <t>（Ａ）</t>
  </si>
  <si>
    <t>（Ｂ）</t>
  </si>
  <si>
    <t>（Ｃ）</t>
  </si>
  <si>
    <t>（Ｄ）</t>
  </si>
  <si>
    <t>（Ｆ）</t>
  </si>
  <si>
    <t>（Ｅ）</t>
  </si>
  <si>
    <t>（Ｇ）</t>
  </si>
  <si>
    <t>控除額</t>
  </si>
  <si>
    <t>基　準
納付額</t>
  </si>
  <si>
    <t>備　考</t>
  </si>
  <si>
    <t>（</t>
  </si>
  <si>
    <t>）</t>
  </si>
  <si>
    <t>Ｄ＝</t>
  </si>
  <si>
    <t>Ｃ＝</t>
  </si>
  <si>
    <r>
      <rPr>
        <sz val="11"/>
        <rFont val="ＭＳ Ｐゴシック"/>
        <family val="3"/>
      </rPr>
      <t>支出額 Ｃ＝</t>
    </r>
  </si>
  <si>
    <t>控除額 Ｄ＝</t>
  </si>
  <si>
    <t>収益額（Ｂ＝Ｈ－Ｉ）</t>
  </si>
  <si>
    <t>）×</t>
  </si>
  <si>
    <t>／</t>
  </si>
  <si>
    <t>（Ｂ－Ｄ）×Ａ／Ｃ</t>
  </si>
  <si>
    <t>（</t>
  </si>
  <si>
    <t>）／５</t>
  </si>
  <si>
    <t>）／５</t>
  </si>
  <si>
    <t>製造原価</t>
  </si>
  <si>
    <t>販管費　）</t>
  </si>
  <si>
    <t>財産処分
収入額</t>
  </si>
  <si>
    <t>原材料費（a）</t>
  </si>
  <si>
    <t>外注加工費（c）</t>
  </si>
  <si>
    <t>機械装置・工具器具（b）</t>
  </si>
  <si>
    <t>（Ａ－Ｂ）×Ｄ／Ｃ</t>
  </si>
  <si>
    <t>事業費 Ｊ</t>
  </si>
  <si>
    <t>事業費 Ｊ</t>
  </si>
  <si>
    <t>支出合計（Ｉ）</t>
  </si>
  <si>
    <t>事業売上 H</t>
  </si>
  <si>
    <t>事業売上（Ｈ)</t>
  </si>
  <si>
    <t>試作開発費（d）</t>
  </si>
  <si>
    <t>委託費（e）</t>
  </si>
  <si>
    <t>減価償却費（f）</t>
  </si>
  <si>
    <t>販売に要した人件費（h）</t>
  </si>
  <si>
    <t>その他の販売に要した支出（i）</t>
  </si>
  <si>
    <r>
      <t>販売費・一般管理費計（h＋i</t>
    </r>
    <r>
      <rPr>
        <sz val="11"/>
        <rFont val="ＭＳ Ｐゴシック"/>
        <family val="3"/>
      </rPr>
      <t>）</t>
    </r>
  </si>
  <si>
    <t>事業者負担額 Ｋ</t>
  </si>
  <si>
    <t>原材料（a）</t>
  </si>
  <si>
    <t>外注加工（c）</t>
  </si>
  <si>
    <t>産業財産権等（d）</t>
  </si>
  <si>
    <r>
      <t>計（a+</t>
    </r>
    <r>
      <rPr>
        <sz val="11"/>
        <rFont val="ＭＳ Ｐゴシック"/>
        <family val="3"/>
      </rPr>
      <t>b+c+d）</t>
    </r>
  </si>
  <si>
    <t>Ｃ</t>
  </si>
  <si>
    <t>財産処分収入額Ａ</t>
  </si>
  <si>
    <t>事業者追加負担額 Ｋ</t>
  </si>
  <si>
    <t>①財産処分収入1500万円の場合</t>
  </si>
  <si>
    <t>（Ｃ）</t>
  </si>
  <si>
    <t>（Ｅ）</t>
  </si>
  <si>
    <t xml:space="preserve"> Ｅ＝</t>
  </si>
  <si>
    <t>Ａ</t>
  </si>
  <si>
    <t>（Ａ）</t>
  </si>
  <si>
    <t>（Ｄ）</t>
  </si>
  <si>
    <t>（１）試作品売却</t>
  </si>
  <si>
    <t>／</t>
  </si>
  <si>
    <t>本年度
納付基準額</t>
  </si>
  <si>
    <t>（２）試作品以外の財産処分</t>
  </si>
  <si>
    <t>直接経費</t>
  </si>
  <si>
    <r>
      <t>計（a+</t>
    </r>
    <r>
      <rPr>
        <sz val="11"/>
        <rFont val="ＭＳ Ｐゴシック"/>
        <family val="3"/>
      </rPr>
      <t>b+c+d+e+f</t>
    </r>
    <r>
      <rPr>
        <sz val="11"/>
        <rFont val="ＭＳ Ｐゴシック"/>
        <family val="3"/>
      </rPr>
      <t>+g</t>
    </r>
    <r>
      <rPr>
        <sz val="11"/>
        <rFont val="ＭＳ Ｐゴシック"/>
        <family val="3"/>
      </rPr>
      <t>）</t>
    </r>
  </si>
  <si>
    <t>その他経費（g）</t>
  </si>
  <si>
    <t>間接経費</t>
  </si>
  <si>
    <t>補助金
確定額</t>
  </si>
  <si>
    <t>補助事業に
係る本年度
収　益　額</t>
  </si>
  <si>
    <t>本年度ま
での補助
事業に係
る支出額</t>
  </si>
  <si>
    <t>前年度まで
の補助事業
に係る累積
納付額</t>
  </si>
  <si>
    <t>（収益額－控除額）×補助金確定額／支出額</t>
  </si>
  <si>
    <t>補助事業実施年度</t>
  </si>
  <si>
    <t>補助事業に要した経費 Ｊ</t>
  </si>
  <si>
    <t>補助金 Ａ</t>
  </si>
  <si>
    <t>Ｂに対する
補助金確定額</t>
  </si>
  <si>
    <t>ア）収入額＞補助金確定額の場合</t>
  </si>
  <si>
    <t>補助金確定額Ｃ</t>
  </si>
  <si>
    <t>イ）収入額＜補助金確定額の場合</t>
  </si>
  <si>
    <t>当該処分財産に係る補助対象経費（Ｂ）</t>
  </si>
  <si>
    <t>Ｂに対する補助金
確定額（Ｃ）</t>
  </si>
  <si>
    <t>補助事業完了後に加えられた加工費・撤去費</t>
  </si>
  <si>
    <t>当該処分財産に係る補助対象経費</t>
  </si>
  <si>
    <t>Ｃに対する
補助金確定額</t>
  </si>
  <si>
    <t>（収入額－加工費・撤去費）×補助金確定額／補助対象経費</t>
  </si>
  <si>
    <t>当該処分財産に係る補助対象経費（Ｃ）</t>
  </si>
  <si>
    <t>Ｃに対する補助金
確定額（Ｄ）</t>
  </si>
  <si>
    <t>（収益額－控除額）×補助金確定額／支出額</t>
  </si>
  <si>
    <t>補助金 Ａ</t>
  </si>
  <si>
    <t>■財産処分制限（積算例）</t>
  </si>
  <si>
    <t>■財産処分制限（積算例）</t>
  </si>
  <si>
    <t>■収益納付計算表（補助事業完了年度）（積算例）</t>
  </si>
  <si>
    <t>■収益納付計算表（事業完了年度の翌年度以降）（積算例）</t>
  </si>
  <si>
    <t>補助率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</si>
</sst>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;&quot;△ &quot;#,##0"/>
    <numFmt numFmtId="179" formatCode="#,##0&quot;円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62" applyFont="1" applyFill="1" applyAlignment="1">
      <alignment horizontal="right"/>
      <protection/>
    </xf>
    <xf numFmtId="38" fontId="0" fillId="0" borderId="0" xfId="48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8" fontId="0" fillId="0" borderId="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shrinkToFit="1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 shrinkToFit="1"/>
    </xf>
    <xf numFmtId="38" fontId="0" fillId="0" borderId="0" xfId="48" applyFont="1" applyFill="1" applyBorder="1" applyAlignment="1">
      <alignment horizontal="right" vertical="center" shrinkToFit="1"/>
    </xf>
    <xf numFmtId="0" fontId="4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right"/>
      <protection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38" fontId="0" fillId="0" borderId="13" xfId="0" applyNumberForma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3" xfId="0" applyNumberFormat="1" applyFill="1" applyBorder="1" applyAlignment="1">
      <alignment horizontal="right" vertical="center" shrinkToFi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horizontal="right" vertical="center" shrinkToFit="1"/>
    </xf>
    <xf numFmtId="38" fontId="0" fillId="0" borderId="13" xfId="48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0" fillId="0" borderId="0" xfId="60" applyFont="1" applyFill="1" applyBorder="1" applyAlignment="1">
      <alignment horizontal="center" vertical="center" shrinkToFit="1"/>
      <protection/>
    </xf>
    <xf numFmtId="0" fontId="0" fillId="0" borderId="0" xfId="60" applyFont="1" applyFill="1" applyBorder="1" applyAlignment="1">
      <alignment horizontal="center" vertical="center" shrinkToFit="1"/>
      <protection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38" fontId="0" fillId="0" borderId="18" xfId="0" applyNumberFormat="1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38" fontId="0" fillId="0" borderId="0" xfId="0" applyNumberFormat="1" applyFill="1" applyBorder="1" applyAlignment="1">
      <alignment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176" fontId="0" fillId="0" borderId="0" xfId="48" applyNumberFormat="1" applyFont="1" applyFill="1" applyBorder="1" applyAlignment="1">
      <alignment vertical="center" shrinkToFit="1"/>
    </xf>
    <xf numFmtId="0" fontId="0" fillId="0" borderId="20" xfId="60" applyFont="1" applyFill="1" applyBorder="1" applyAlignment="1">
      <alignment horizontal="center" vertical="center" shrinkToFit="1"/>
      <protection/>
    </xf>
    <xf numFmtId="0" fontId="0" fillId="0" borderId="20" xfId="60" applyFont="1" applyFill="1" applyBorder="1" applyAlignment="1">
      <alignment horizontal="center" vertical="center" shrinkToFit="1"/>
      <protection/>
    </xf>
    <xf numFmtId="176" fontId="0" fillId="0" borderId="20" xfId="48" applyNumberFormat="1" applyFont="1" applyFill="1" applyBorder="1" applyAlignment="1">
      <alignment vertical="center" shrinkToFit="1"/>
    </xf>
    <xf numFmtId="0" fontId="0" fillId="0" borderId="20" xfId="60" applyFont="1" applyFill="1" applyBorder="1" applyAlignment="1">
      <alignment vertical="center" shrinkToFit="1"/>
      <protection/>
    </xf>
    <xf numFmtId="0" fontId="0" fillId="0" borderId="20" xfId="60" applyFont="1" applyFill="1" applyBorder="1" applyAlignment="1">
      <alignment vertical="center" shrinkToFit="1"/>
      <protection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38" fontId="0" fillId="0" borderId="18" xfId="0" applyNumberForma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178" fontId="0" fillId="0" borderId="20" xfId="48" applyNumberFormat="1" applyFont="1" applyFill="1" applyBorder="1" applyAlignment="1">
      <alignment vertical="center"/>
    </xf>
    <xf numFmtId="178" fontId="0" fillId="0" borderId="13" xfId="48" applyNumberFormat="1" applyFont="1" applyFill="1" applyBorder="1" applyAlignment="1">
      <alignment vertical="center" shrinkToFit="1"/>
    </xf>
    <xf numFmtId="178" fontId="0" fillId="0" borderId="18" xfId="48" applyNumberFormat="1" applyFont="1" applyFill="1" applyBorder="1" applyAlignment="1">
      <alignment vertical="center" shrinkToFit="1"/>
    </xf>
    <xf numFmtId="178" fontId="0" fillId="0" borderId="18" xfId="48" applyNumberFormat="1" applyFont="1" applyFill="1" applyBorder="1" applyAlignment="1">
      <alignment vertical="center" shrinkToFit="1"/>
    </xf>
    <xf numFmtId="0" fontId="1" fillId="0" borderId="16" xfId="62" applyFont="1" applyFill="1" applyBorder="1" applyAlignment="1">
      <alignment horizontal="center" vertical="center"/>
      <protection/>
    </xf>
    <xf numFmtId="0" fontId="1" fillId="0" borderId="13" xfId="62" applyFont="1" applyFill="1" applyBorder="1" applyAlignment="1">
      <alignment horizontal="center" vertical="center"/>
      <protection/>
    </xf>
    <xf numFmtId="0" fontId="1" fillId="0" borderId="14" xfId="62" applyFont="1" applyFill="1" applyBorder="1" applyAlignment="1">
      <alignment horizontal="center" vertical="center"/>
      <protection/>
    </xf>
    <xf numFmtId="0" fontId="1" fillId="0" borderId="15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12" xfId="62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" fillId="0" borderId="17" xfId="62" applyFont="1" applyFill="1" applyBorder="1" applyAlignment="1">
      <alignment horizontal="center" vertical="top" wrapText="1"/>
      <protection/>
    </xf>
    <xf numFmtId="0" fontId="1" fillId="0" borderId="10" xfId="62" applyFont="1" applyFill="1" applyBorder="1" applyAlignment="1">
      <alignment horizontal="center" vertical="top" wrapText="1"/>
      <protection/>
    </xf>
    <xf numFmtId="0" fontId="1" fillId="0" borderId="11" xfId="62" applyFont="1" applyFill="1" applyBorder="1" applyAlignment="1">
      <alignment horizontal="center" vertical="top" wrapText="1"/>
      <protection/>
    </xf>
    <xf numFmtId="0" fontId="6" fillId="0" borderId="17" xfId="62" applyFont="1" applyFill="1" applyBorder="1" applyAlignment="1">
      <alignment horizontal="center" vertical="top" wrapText="1"/>
      <protection/>
    </xf>
    <xf numFmtId="0" fontId="6" fillId="0" borderId="10" xfId="62" applyFont="1" applyFill="1" applyBorder="1" applyAlignment="1">
      <alignment horizontal="center" vertical="top" wrapText="1"/>
      <protection/>
    </xf>
    <xf numFmtId="0" fontId="6" fillId="0" borderId="11" xfId="62" applyFont="1" applyFill="1" applyBorder="1" applyAlignment="1">
      <alignment horizontal="center" vertical="top" wrapText="1"/>
      <protection/>
    </xf>
    <xf numFmtId="178" fontId="0" fillId="0" borderId="20" xfId="48" applyNumberFormat="1" applyFont="1" applyFill="1" applyBorder="1" applyAlignment="1">
      <alignment vertical="center" shrinkToFit="1"/>
    </xf>
    <xf numFmtId="178" fontId="0" fillId="0" borderId="21" xfId="48" applyNumberFormat="1" applyFont="1" applyFill="1" applyBorder="1" applyAlignment="1">
      <alignment vertical="center" shrinkToFit="1"/>
    </xf>
    <xf numFmtId="178" fontId="0" fillId="0" borderId="22" xfId="48" applyNumberFormat="1" applyFont="1" applyFill="1" applyBorder="1" applyAlignment="1">
      <alignment vertical="center" shrinkToFit="1"/>
    </xf>
    <xf numFmtId="178" fontId="0" fillId="0" borderId="23" xfId="48" applyNumberFormat="1" applyFont="1" applyFill="1" applyBorder="1" applyAlignment="1">
      <alignment vertical="center" shrinkToFit="1"/>
    </xf>
    <xf numFmtId="178" fontId="0" fillId="0" borderId="24" xfId="48" applyNumberFormat="1" applyFont="1" applyFill="1" applyBorder="1" applyAlignment="1">
      <alignment vertical="center" shrinkToFit="1"/>
    </xf>
    <xf numFmtId="38" fontId="0" fillId="0" borderId="13" xfId="0" applyNumberFormat="1" applyFill="1" applyBorder="1" applyAlignment="1">
      <alignment vertical="center" shrinkToFit="1"/>
    </xf>
    <xf numFmtId="38" fontId="0" fillId="0" borderId="0" xfId="48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38" fontId="0" fillId="0" borderId="0" xfId="0" applyNumberForma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178" fontId="0" fillId="0" borderId="20" xfId="48" applyNumberFormat="1" applyFont="1" applyFill="1" applyBorder="1" applyAlignment="1">
      <alignment vertical="center" shrinkToFit="1"/>
    </xf>
    <xf numFmtId="0" fontId="0" fillId="0" borderId="16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0" fontId="1" fillId="0" borderId="11" xfId="62" applyFont="1" applyFill="1" applyBorder="1" applyAlignment="1">
      <alignment horizontal="center" vertical="center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 shrinkToFit="1"/>
    </xf>
    <xf numFmtId="177" fontId="0" fillId="0" borderId="25" xfId="61" applyNumberFormat="1" applyFont="1" applyFill="1" applyBorder="1" applyAlignment="1">
      <alignment vertical="center"/>
      <protection/>
    </xf>
    <xf numFmtId="177" fontId="0" fillId="0" borderId="14" xfId="61" applyNumberFormat="1" applyFont="1" applyFill="1" applyBorder="1" applyAlignment="1">
      <alignment vertical="center"/>
      <protection/>
    </xf>
    <xf numFmtId="177" fontId="0" fillId="0" borderId="26" xfId="61" applyNumberFormat="1" applyFont="1" applyFill="1" applyBorder="1" applyAlignment="1">
      <alignment vertical="center"/>
      <protection/>
    </xf>
    <xf numFmtId="177" fontId="0" fillId="0" borderId="20" xfId="61" applyNumberFormat="1" applyFont="1" applyFill="1" applyBorder="1" applyAlignment="1">
      <alignment vertical="center"/>
      <protection/>
    </xf>
    <xf numFmtId="177" fontId="0" fillId="0" borderId="19" xfId="61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 shrinkToFit="1"/>
    </xf>
    <xf numFmtId="0" fontId="0" fillId="0" borderId="21" xfId="60" applyFont="1" applyFill="1" applyBorder="1" applyAlignment="1">
      <alignment vertical="center" shrinkToFit="1"/>
      <protection/>
    </xf>
    <xf numFmtId="0" fontId="0" fillId="0" borderId="20" xfId="60" applyFont="1" applyFill="1" applyBorder="1" applyAlignment="1">
      <alignment vertical="center"/>
      <protection/>
    </xf>
    <xf numFmtId="0" fontId="0" fillId="0" borderId="20" xfId="60" applyFont="1" applyFill="1" applyBorder="1" applyAlignment="1">
      <alignment vertical="center"/>
      <protection/>
    </xf>
    <xf numFmtId="0" fontId="0" fillId="0" borderId="21" xfId="60" applyFont="1" applyFill="1" applyBorder="1" applyAlignment="1">
      <alignment vertical="center"/>
      <protection/>
    </xf>
    <xf numFmtId="0" fontId="0" fillId="0" borderId="27" xfId="60" applyFont="1" applyFill="1" applyBorder="1" applyAlignment="1">
      <alignment horizontal="center" vertical="center" textRotation="255"/>
      <protection/>
    </xf>
    <xf numFmtId="0" fontId="0" fillId="0" borderId="28" xfId="60" applyFont="1" applyFill="1" applyBorder="1" applyAlignment="1">
      <alignment horizontal="center" vertical="center" textRotation="255"/>
      <protection/>
    </xf>
    <xf numFmtId="0" fontId="0" fillId="0" borderId="25" xfId="60" applyFont="1" applyFill="1" applyBorder="1" applyAlignment="1">
      <alignment horizontal="center" vertical="center" textRotation="255"/>
      <protection/>
    </xf>
    <xf numFmtId="176" fontId="0" fillId="0" borderId="20" xfId="48" applyNumberFormat="1" applyFont="1" applyFill="1" applyBorder="1" applyAlignment="1">
      <alignment vertical="center"/>
    </xf>
    <xf numFmtId="176" fontId="0" fillId="0" borderId="29" xfId="48" applyNumberFormat="1" applyFont="1" applyFill="1" applyBorder="1" applyAlignment="1">
      <alignment vertical="center" shrinkToFit="1"/>
    </xf>
    <xf numFmtId="0" fontId="0" fillId="0" borderId="30" xfId="60" applyFont="1" applyFill="1" applyBorder="1" applyAlignment="1">
      <alignment vertical="center" shrinkToFit="1"/>
      <protection/>
    </xf>
    <xf numFmtId="0" fontId="0" fillId="0" borderId="30" xfId="60" applyFont="1" applyFill="1" applyBorder="1" applyAlignment="1">
      <alignment vertical="center" shrinkToFit="1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27" xfId="60" applyFont="1" applyFill="1" applyBorder="1" applyAlignment="1">
      <alignment vertical="center" textRotation="255" shrinkToFit="1"/>
      <protection/>
    </xf>
    <xf numFmtId="0" fontId="0" fillId="0" borderId="28" xfId="60" applyFont="1" applyFill="1" applyBorder="1" applyAlignment="1">
      <alignment vertical="center" textRotation="255" shrinkToFit="1"/>
      <protection/>
    </xf>
    <xf numFmtId="0" fontId="0" fillId="0" borderId="29" xfId="60" applyFont="1" applyFill="1" applyBorder="1" applyAlignment="1">
      <alignment vertical="center" textRotation="255" shrinkToFit="1"/>
      <protection/>
    </xf>
    <xf numFmtId="0" fontId="0" fillId="0" borderId="21" xfId="60" applyFont="1" applyFill="1" applyBorder="1" applyAlignment="1">
      <alignment vertical="center" shrinkToFit="1"/>
      <protection/>
    </xf>
    <xf numFmtId="0" fontId="0" fillId="0" borderId="18" xfId="60" applyFont="1" applyFill="1" applyBorder="1" applyAlignment="1">
      <alignment vertical="center" shrinkToFit="1"/>
      <protection/>
    </xf>
    <xf numFmtId="0" fontId="0" fillId="0" borderId="29" xfId="60" applyFont="1" applyFill="1" applyBorder="1" applyAlignment="1">
      <alignment vertical="center"/>
      <protection/>
    </xf>
    <xf numFmtId="0" fontId="0" fillId="0" borderId="29" xfId="60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176" fontId="0" fillId="0" borderId="29" xfId="48" applyNumberFormat="1" applyFont="1" applyFill="1" applyBorder="1" applyAlignment="1">
      <alignment vertical="center"/>
    </xf>
    <xf numFmtId="176" fontId="0" fillId="0" borderId="25" xfId="48" applyNumberFormat="1" applyFont="1" applyFill="1" applyBorder="1" applyAlignment="1">
      <alignment vertical="center"/>
    </xf>
    <xf numFmtId="0" fontId="0" fillId="0" borderId="30" xfId="61" applyFont="1" applyFill="1" applyBorder="1" applyAlignment="1">
      <alignment horizontal="center" vertical="center" shrinkToFit="1"/>
      <protection/>
    </xf>
    <xf numFmtId="0" fontId="0" fillId="0" borderId="30" xfId="61" applyFont="1" applyFill="1" applyBorder="1" applyAlignment="1">
      <alignment horizontal="center" vertical="center" shrinkToFit="1"/>
      <protection/>
    </xf>
    <xf numFmtId="0" fontId="0" fillId="0" borderId="31" xfId="61" applyFont="1" applyFill="1" applyBorder="1" applyAlignment="1">
      <alignment horizontal="center" vertical="center" shrinkToFit="1"/>
      <protection/>
    </xf>
    <xf numFmtId="0" fontId="0" fillId="0" borderId="33" xfId="61" applyFont="1" applyFill="1" applyBorder="1" applyAlignment="1">
      <alignment horizontal="center" vertical="center" shrinkToFit="1"/>
      <protection/>
    </xf>
    <xf numFmtId="0" fontId="0" fillId="0" borderId="32" xfId="61" applyFont="1" applyFill="1" applyBorder="1" applyAlignment="1">
      <alignment horizontal="center" vertical="center" shrinkToFit="1"/>
      <protection/>
    </xf>
    <xf numFmtId="177" fontId="0" fillId="0" borderId="31" xfId="61" applyNumberFormat="1" applyFont="1" applyFill="1" applyBorder="1" applyAlignment="1">
      <alignment vertical="center"/>
      <protection/>
    </xf>
    <xf numFmtId="177" fontId="0" fillId="0" borderId="33" xfId="61" applyNumberFormat="1" applyFont="1" applyFill="1" applyBorder="1" applyAlignment="1">
      <alignment vertical="center"/>
      <protection/>
    </xf>
    <xf numFmtId="177" fontId="0" fillId="0" borderId="32" xfId="61" applyNumberFormat="1" applyFont="1" applyFill="1" applyBorder="1" applyAlignment="1">
      <alignment vertical="center"/>
      <protection/>
    </xf>
    <xf numFmtId="177" fontId="0" fillId="0" borderId="30" xfId="61" applyNumberFormat="1" applyFont="1" applyFill="1" applyBorder="1" applyAlignment="1">
      <alignment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177" fontId="0" fillId="0" borderId="21" xfId="61" applyNumberFormat="1" applyFont="1" applyFill="1" applyBorder="1" applyAlignment="1">
      <alignment vertical="center"/>
      <protection/>
    </xf>
    <xf numFmtId="177" fontId="0" fillId="0" borderId="18" xfId="61" applyNumberFormat="1" applyFont="1" applyFill="1" applyBorder="1" applyAlignment="1">
      <alignment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38" fontId="0" fillId="0" borderId="13" xfId="48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標準_Sheet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="130" zoomScaleSheetLayoutView="130" zoomScalePageLayoutView="0" workbookViewId="0" topLeftCell="A10">
      <selection activeCell="N14" sqref="N14:R15"/>
    </sheetView>
  </sheetViews>
  <sheetFormatPr defaultColWidth="9.625" defaultRowHeight="56.25" customHeight="1"/>
  <cols>
    <col min="1" max="21" width="3.625" style="1" customWidth="1"/>
    <col min="22" max="16384" width="9.625" style="1" customWidth="1"/>
  </cols>
  <sheetData>
    <row r="1" ht="18" customHeight="1">
      <c r="A1" s="61" t="s">
        <v>99</v>
      </c>
    </row>
    <row r="2" ht="18" customHeight="1">
      <c r="A2" s="61" t="s">
        <v>69</v>
      </c>
    </row>
    <row r="3" ht="18" customHeight="1" hidden="1">
      <c r="A3" s="61" t="s">
        <v>62</v>
      </c>
    </row>
    <row r="4" spans="1:18" ht="53.25" customHeight="1">
      <c r="A4" s="88" t="s">
        <v>38</v>
      </c>
      <c r="B4" s="89"/>
      <c r="C4" s="90"/>
      <c r="D4" s="88" t="s">
        <v>92</v>
      </c>
      <c r="E4" s="89"/>
      <c r="F4" s="90"/>
      <c r="G4" s="88" t="s">
        <v>85</v>
      </c>
      <c r="H4" s="89"/>
      <c r="I4" s="90"/>
      <c r="J4" s="88" t="s">
        <v>21</v>
      </c>
      <c r="K4" s="89"/>
      <c r="L4" s="90"/>
      <c r="M4" s="91" t="s">
        <v>80</v>
      </c>
      <c r="N4" s="92"/>
      <c r="O4" s="93"/>
      <c r="P4" s="88" t="s">
        <v>71</v>
      </c>
      <c r="Q4" s="89"/>
      <c r="R4" s="90"/>
    </row>
    <row r="5" spans="1:18" ht="15.75" customHeight="1" thickBot="1">
      <c r="A5" s="82" t="s">
        <v>13</v>
      </c>
      <c r="B5" s="83"/>
      <c r="C5" s="84"/>
      <c r="D5" s="79" t="s">
        <v>14</v>
      </c>
      <c r="E5" s="80"/>
      <c r="F5" s="81"/>
      <c r="G5" s="82" t="s">
        <v>63</v>
      </c>
      <c r="H5" s="83"/>
      <c r="I5" s="84"/>
      <c r="J5" s="79" t="s">
        <v>16</v>
      </c>
      <c r="K5" s="80"/>
      <c r="L5" s="81"/>
      <c r="M5" s="82" t="s">
        <v>64</v>
      </c>
      <c r="N5" s="83"/>
      <c r="O5" s="84"/>
      <c r="P5" s="82" t="s">
        <v>17</v>
      </c>
      <c r="Q5" s="83"/>
      <c r="R5" s="84"/>
    </row>
    <row r="6" spans="1:18" ht="23.25" customHeight="1" thickBot="1" thickTop="1">
      <c r="A6" s="75">
        <v>9000000</v>
      </c>
      <c r="B6" s="75"/>
      <c r="C6" s="75"/>
      <c r="D6" s="76">
        <f>I20</f>
        <v>9000000</v>
      </c>
      <c r="E6" s="76"/>
      <c r="F6" s="76"/>
      <c r="G6" s="75">
        <f>N20</f>
        <v>6000000</v>
      </c>
      <c r="H6" s="75"/>
      <c r="I6" s="75"/>
      <c r="J6" s="77">
        <f>IF(D11&gt;0,D11,0)</f>
        <v>6000000</v>
      </c>
      <c r="K6" s="78"/>
      <c r="L6" s="78"/>
      <c r="M6" s="94">
        <v>0</v>
      </c>
      <c r="N6" s="94"/>
      <c r="O6" s="95"/>
      <c r="P6" s="96">
        <f>IF(A6&lt;M6,0,IF(A6&lt;=M6+J6,A6-M6,J6))</f>
        <v>6000000</v>
      </c>
      <c r="Q6" s="97"/>
      <c r="R6" s="98"/>
    </row>
    <row r="7" spans="1:18" ht="16.5" customHeight="1" thickTop="1">
      <c r="A7" s="10"/>
      <c r="B7" s="10"/>
      <c r="C7" s="1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6.5" customHeight="1">
      <c r="A8" s="46" t="s">
        <v>86</v>
      </c>
      <c r="B8" s="30"/>
      <c r="C8" s="30"/>
      <c r="D8" s="21"/>
      <c r="E8" s="21"/>
      <c r="F8" s="21"/>
      <c r="G8" s="21"/>
      <c r="H8" s="21"/>
      <c r="I8" s="47"/>
      <c r="J8" s="46" t="s">
        <v>88</v>
      </c>
      <c r="K8" s="30"/>
      <c r="L8" s="30"/>
      <c r="M8" s="21"/>
      <c r="N8" s="21"/>
      <c r="O8" s="21"/>
      <c r="P8" s="21"/>
      <c r="Q8" s="21"/>
      <c r="R8" s="47"/>
    </row>
    <row r="9" spans="1:21" ht="16.5" customHeight="1">
      <c r="A9" s="85" t="s">
        <v>11</v>
      </c>
      <c r="B9" s="86"/>
      <c r="C9" s="86"/>
      <c r="D9" s="12" t="s">
        <v>87</v>
      </c>
      <c r="E9" s="12"/>
      <c r="F9" s="12"/>
      <c r="G9" s="12"/>
      <c r="H9" s="12"/>
      <c r="I9" s="48"/>
      <c r="J9" s="85" t="s">
        <v>11</v>
      </c>
      <c r="K9" s="86"/>
      <c r="L9" s="86"/>
      <c r="M9" s="12" t="s">
        <v>60</v>
      </c>
      <c r="N9" s="4"/>
      <c r="O9" s="4"/>
      <c r="P9" s="13"/>
      <c r="Q9" s="13"/>
      <c r="R9" s="42"/>
      <c r="S9" s="4"/>
      <c r="T9" s="43"/>
      <c r="U9" s="43"/>
    </row>
    <row r="10" spans="1:21" ht="16.5" customHeight="1">
      <c r="A10" s="70" t="s">
        <v>65</v>
      </c>
      <c r="B10" s="71"/>
      <c r="C10" s="71"/>
      <c r="D10" s="49" t="s">
        <v>59</v>
      </c>
      <c r="E10" s="49"/>
      <c r="F10" s="49"/>
      <c r="G10" s="49"/>
      <c r="H10" s="49"/>
      <c r="I10" s="50"/>
      <c r="J10" s="70" t="s">
        <v>12</v>
      </c>
      <c r="K10" s="71"/>
      <c r="L10" s="71"/>
      <c r="M10" s="49" t="s">
        <v>66</v>
      </c>
      <c r="N10" s="51"/>
      <c r="O10" s="51"/>
      <c r="P10" s="52"/>
      <c r="Q10" s="52"/>
      <c r="R10" s="53"/>
      <c r="S10" s="4"/>
      <c r="T10" s="43"/>
      <c r="U10" s="43"/>
    </row>
    <row r="11" spans="1:21" ht="16.5" customHeight="1">
      <c r="A11" s="70" t="s">
        <v>9</v>
      </c>
      <c r="B11" s="71"/>
      <c r="C11" s="71"/>
      <c r="D11" s="72">
        <f>IF(A6&gt;G6,G6,A6)</f>
        <v>6000000</v>
      </c>
      <c r="E11" s="72"/>
      <c r="F11" s="72"/>
      <c r="G11" s="54" t="s">
        <v>4</v>
      </c>
      <c r="H11" s="54"/>
      <c r="I11" s="54"/>
      <c r="J11" s="54"/>
      <c r="K11" s="55"/>
      <c r="L11" s="55"/>
      <c r="M11" s="55"/>
      <c r="N11" s="55"/>
      <c r="O11" s="55"/>
      <c r="P11" s="55"/>
      <c r="Q11" s="55"/>
      <c r="R11" s="56"/>
      <c r="S11" s="6"/>
      <c r="T11" s="43"/>
      <c r="U11" s="43"/>
    </row>
    <row r="12" spans="1:21" ht="16.5" customHeight="1">
      <c r="A12" s="11"/>
      <c r="B12" s="11"/>
      <c r="C12" s="11"/>
      <c r="D12" s="57"/>
      <c r="E12" s="57"/>
      <c r="F12" s="57"/>
      <c r="G12" s="57"/>
      <c r="H12" s="57"/>
      <c r="I12" s="57"/>
      <c r="J12" s="57"/>
      <c r="K12" s="6"/>
      <c r="L12" s="6"/>
      <c r="M12" s="6"/>
      <c r="N12" s="6"/>
      <c r="O12" s="6"/>
      <c r="P12" s="6"/>
      <c r="Q12" s="6"/>
      <c r="R12" s="6"/>
      <c r="S12" s="6"/>
      <c r="T12" s="43"/>
      <c r="U12" s="43"/>
    </row>
    <row r="13" spans="1:21" ht="16.5" customHeight="1">
      <c r="A13" s="10"/>
      <c r="B13" s="10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68" t="s">
        <v>103</v>
      </c>
      <c r="O13" s="69"/>
      <c r="P13" s="59">
        <v>2</v>
      </c>
      <c r="Q13" s="58" t="s">
        <v>70</v>
      </c>
      <c r="R13" s="60">
        <v>3</v>
      </c>
      <c r="S13" s="8"/>
      <c r="T13" s="8"/>
      <c r="U13" s="8"/>
    </row>
    <row r="14" spans="1:21" ht="16.5" customHeight="1">
      <c r="A14" s="73"/>
      <c r="B14" s="73"/>
      <c r="C14" s="73"/>
      <c r="D14" s="73"/>
      <c r="E14" s="73"/>
      <c r="F14" s="73"/>
      <c r="G14" s="73"/>
      <c r="H14" s="73"/>
      <c r="I14" s="74" t="s">
        <v>89</v>
      </c>
      <c r="J14" s="74"/>
      <c r="K14" s="74"/>
      <c r="L14" s="74"/>
      <c r="M14" s="74"/>
      <c r="N14" s="74" t="s">
        <v>90</v>
      </c>
      <c r="O14" s="74"/>
      <c r="P14" s="74"/>
      <c r="Q14" s="74"/>
      <c r="R14" s="74"/>
      <c r="U14" s="8"/>
    </row>
    <row r="15" spans="1:21" ht="16.5" customHeight="1">
      <c r="A15" s="73"/>
      <c r="B15" s="73"/>
      <c r="C15" s="73"/>
      <c r="D15" s="73"/>
      <c r="E15" s="73"/>
      <c r="F15" s="73"/>
      <c r="G15" s="73"/>
      <c r="H15" s="73"/>
      <c r="I15" s="74"/>
      <c r="J15" s="74"/>
      <c r="K15" s="74"/>
      <c r="L15" s="74"/>
      <c r="M15" s="74"/>
      <c r="N15" s="74"/>
      <c r="O15" s="74"/>
      <c r="P15" s="74"/>
      <c r="Q15" s="74"/>
      <c r="R15" s="74"/>
      <c r="U15" s="8"/>
    </row>
    <row r="16" spans="1:21" ht="16.5" customHeight="1">
      <c r="A16" s="66" t="s">
        <v>55</v>
      </c>
      <c r="B16" s="67"/>
      <c r="C16" s="67"/>
      <c r="D16" s="67"/>
      <c r="E16" s="67"/>
      <c r="F16" s="67"/>
      <c r="G16" s="67"/>
      <c r="H16" s="67"/>
      <c r="I16" s="65">
        <v>3000000</v>
      </c>
      <c r="J16" s="65"/>
      <c r="K16" s="65"/>
      <c r="L16" s="65"/>
      <c r="M16" s="65"/>
      <c r="N16" s="65">
        <f>ROUNDDOWN(I16*$P$13/$R$13,0)</f>
        <v>2000000</v>
      </c>
      <c r="O16" s="65"/>
      <c r="P16" s="65"/>
      <c r="Q16" s="65"/>
      <c r="R16" s="65"/>
      <c r="U16" s="8"/>
    </row>
    <row r="17" spans="1:21" ht="16.5" customHeight="1">
      <c r="A17" s="66" t="s">
        <v>41</v>
      </c>
      <c r="B17" s="67"/>
      <c r="C17" s="67"/>
      <c r="D17" s="67"/>
      <c r="E17" s="67"/>
      <c r="F17" s="67"/>
      <c r="G17" s="67"/>
      <c r="H17" s="67"/>
      <c r="I17" s="65"/>
      <c r="J17" s="65"/>
      <c r="K17" s="65"/>
      <c r="L17" s="65"/>
      <c r="M17" s="65"/>
      <c r="N17" s="65">
        <f>ROUNDDOWN(I17*$P$13/$R$13,0)</f>
        <v>0</v>
      </c>
      <c r="O17" s="65"/>
      <c r="P17" s="65"/>
      <c r="Q17" s="65"/>
      <c r="R17" s="65"/>
      <c r="U17" s="8"/>
    </row>
    <row r="18" spans="1:21" ht="16.5" customHeight="1">
      <c r="A18" s="66" t="s">
        <v>56</v>
      </c>
      <c r="B18" s="67"/>
      <c r="C18" s="67"/>
      <c r="D18" s="67"/>
      <c r="E18" s="67"/>
      <c r="F18" s="67"/>
      <c r="G18" s="67"/>
      <c r="H18" s="67"/>
      <c r="I18" s="65">
        <v>6000000</v>
      </c>
      <c r="J18" s="65"/>
      <c r="K18" s="65"/>
      <c r="L18" s="65"/>
      <c r="M18" s="65"/>
      <c r="N18" s="65">
        <f>ROUNDDOWN(I18*$P$13/$R$13,0)</f>
        <v>4000000</v>
      </c>
      <c r="O18" s="65"/>
      <c r="P18" s="65"/>
      <c r="Q18" s="65"/>
      <c r="R18" s="65"/>
      <c r="U18" s="8"/>
    </row>
    <row r="19" spans="1:21" ht="16.5" customHeight="1">
      <c r="A19" s="66" t="s">
        <v>57</v>
      </c>
      <c r="B19" s="67"/>
      <c r="C19" s="67"/>
      <c r="D19" s="67"/>
      <c r="E19" s="67"/>
      <c r="F19" s="67"/>
      <c r="G19" s="67"/>
      <c r="H19" s="67"/>
      <c r="I19" s="65"/>
      <c r="J19" s="65"/>
      <c r="K19" s="65"/>
      <c r="L19" s="65"/>
      <c r="M19" s="65"/>
      <c r="N19" s="65">
        <f>ROUNDDOWN(I19*$P$13/$R$13,0)</f>
        <v>0</v>
      </c>
      <c r="O19" s="65"/>
      <c r="P19" s="65"/>
      <c r="Q19" s="65"/>
      <c r="R19" s="65"/>
      <c r="U19" s="8"/>
    </row>
    <row r="20" spans="1:21" ht="16.5" customHeight="1">
      <c r="A20" s="63" t="s">
        <v>58</v>
      </c>
      <c r="B20" s="64"/>
      <c r="C20" s="64"/>
      <c r="D20" s="64"/>
      <c r="E20" s="64"/>
      <c r="F20" s="64"/>
      <c r="G20" s="64"/>
      <c r="H20" s="64"/>
      <c r="I20" s="65">
        <f>SUM(I16:M19)</f>
        <v>9000000</v>
      </c>
      <c r="J20" s="65"/>
      <c r="K20" s="65"/>
      <c r="L20" s="65"/>
      <c r="M20" s="65"/>
      <c r="N20" s="65">
        <f>SUM(N16:R19)</f>
        <v>6000000</v>
      </c>
      <c r="O20" s="65"/>
      <c r="P20" s="65"/>
      <c r="Q20" s="65"/>
      <c r="R20" s="65"/>
      <c r="U20" s="8"/>
    </row>
    <row r="21" spans="1:21" ht="16.5" customHeight="1">
      <c r="A21" s="44"/>
      <c r="B21" s="45"/>
      <c r="C21" s="45"/>
      <c r="D21" s="45"/>
      <c r="E21" s="45"/>
      <c r="F21" s="45"/>
      <c r="G21" s="45"/>
      <c r="H21" s="45"/>
      <c r="I21" s="62"/>
      <c r="J21" s="62"/>
      <c r="K21" s="62"/>
      <c r="L21" s="62"/>
      <c r="M21" s="62"/>
      <c r="N21" s="62"/>
      <c r="O21" s="62"/>
      <c r="P21" s="62"/>
      <c r="Q21" s="62"/>
      <c r="R21" s="62"/>
      <c r="U21" s="8"/>
    </row>
    <row r="22" ht="16.5" customHeight="1"/>
    <row r="30" spans="1:21" ht="56.25" customHeight="1">
      <c r="A30" s="87">
        <v>10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</sheetData>
  <sheetProtection/>
  <mergeCells count="44">
    <mergeCell ref="A30:U30"/>
    <mergeCell ref="A4:C4"/>
    <mergeCell ref="D4:F4"/>
    <mergeCell ref="G4:I4"/>
    <mergeCell ref="J4:L4"/>
    <mergeCell ref="M4:O4"/>
    <mergeCell ref="P4:R4"/>
    <mergeCell ref="M6:O6"/>
    <mergeCell ref="P6:R6"/>
    <mergeCell ref="A5:C5"/>
    <mergeCell ref="D5:F5"/>
    <mergeCell ref="G5:I5"/>
    <mergeCell ref="J5:L5"/>
    <mergeCell ref="M5:O5"/>
    <mergeCell ref="P5:R5"/>
    <mergeCell ref="A9:C9"/>
    <mergeCell ref="J9:L9"/>
    <mergeCell ref="A10:C10"/>
    <mergeCell ref="J10:L10"/>
    <mergeCell ref="A6:C6"/>
    <mergeCell ref="D6:F6"/>
    <mergeCell ref="G6:I6"/>
    <mergeCell ref="J6:L6"/>
    <mergeCell ref="A16:H16"/>
    <mergeCell ref="I16:M16"/>
    <mergeCell ref="N16:R16"/>
    <mergeCell ref="N13:O13"/>
    <mergeCell ref="A11:C11"/>
    <mergeCell ref="D11:F11"/>
    <mergeCell ref="A14:H15"/>
    <mergeCell ref="I14:M15"/>
    <mergeCell ref="N14:R15"/>
    <mergeCell ref="A18:H18"/>
    <mergeCell ref="I18:M18"/>
    <mergeCell ref="N18:R18"/>
    <mergeCell ref="A17:H17"/>
    <mergeCell ref="I17:M17"/>
    <mergeCell ref="N17:R17"/>
    <mergeCell ref="A20:H20"/>
    <mergeCell ref="I20:M20"/>
    <mergeCell ref="N20:R20"/>
    <mergeCell ref="A19:H19"/>
    <mergeCell ref="I19:M19"/>
    <mergeCell ref="N19:R19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zoomScaleSheetLayoutView="100" zoomScalePageLayoutView="0" workbookViewId="0" topLeftCell="A10">
      <selection activeCell="N14" sqref="N14:R15"/>
    </sheetView>
  </sheetViews>
  <sheetFormatPr defaultColWidth="9.625" defaultRowHeight="56.25" customHeight="1"/>
  <cols>
    <col min="1" max="21" width="3.625" style="1" customWidth="1"/>
    <col min="22" max="16384" width="9.625" style="1" customWidth="1"/>
  </cols>
  <sheetData>
    <row r="1" ht="18" customHeight="1">
      <c r="A1" s="61" t="s">
        <v>100</v>
      </c>
    </row>
    <row r="2" spans="1:21" ht="16.5" customHeight="1">
      <c r="A2" s="61" t="s">
        <v>72</v>
      </c>
      <c r="B2" s="4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43"/>
    </row>
    <row r="3" ht="16.5" customHeight="1" hidden="1">
      <c r="A3" s="61" t="s">
        <v>62</v>
      </c>
    </row>
    <row r="4" spans="1:21" ht="53.25" customHeight="1">
      <c r="A4" s="88" t="s">
        <v>38</v>
      </c>
      <c r="B4" s="89"/>
      <c r="C4" s="90"/>
      <c r="D4" s="88" t="s">
        <v>91</v>
      </c>
      <c r="E4" s="89"/>
      <c r="F4" s="90"/>
      <c r="G4" s="88" t="s">
        <v>92</v>
      </c>
      <c r="H4" s="89"/>
      <c r="I4" s="90"/>
      <c r="J4" s="88" t="s">
        <v>93</v>
      </c>
      <c r="K4" s="89"/>
      <c r="L4" s="90"/>
      <c r="M4" s="88" t="s">
        <v>21</v>
      </c>
      <c r="N4" s="89"/>
      <c r="O4" s="90"/>
      <c r="P4" s="91" t="s">
        <v>80</v>
      </c>
      <c r="Q4" s="92"/>
      <c r="R4" s="93"/>
      <c r="S4" s="88" t="s">
        <v>71</v>
      </c>
      <c r="T4" s="89"/>
      <c r="U4" s="90"/>
    </row>
    <row r="5" spans="1:21" ht="15.75" customHeight="1" thickBot="1">
      <c r="A5" s="82" t="s">
        <v>67</v>
      </c>
      <c r="B5" s="83"/>
      <c r="C5" s="84"/>
      <c r="D5" s="82" t="s">
        <v>14</v>
      </c>
      <c r="E5" s="83"/>
      <c r="F5" s="84"/>
      <c r="G5" s="79" t="s">
        <v>15</v>
      </c>
      <c r="H5" s="80"/>
      <c r="I5" s="81"/>
      <c r="J5" s="82" t="s">
        <v>68</v>
      </c>
      <c r="K5" s="83"/>
      <c r="L5" s="84"/>
      <c r="M5" s="79" t="s">
        <v>18</v>
      </c>
      <c r="N5" s="80"/>
      <c r="O5" s="81"/>
      <c r="P5" s="82" t="s">
        <v>17</v>
      </c>
      <c r="Q5" s="83"/>
      <c r="R5" s="84"/>
      <c r="S5" s="82" t="s">
        <v>19</v>
      </c>
      <c r="T5" s="83"/>
      <c r="U5" s="84"/>
    </row>
    <row r="6" spans="1:21" ht="23.25" customHeight="1" thickBot="1" thickTop="1">
      <c r="A6" s="75">
        <v>9000000</v>
      </c>
      <c r="B6" s="75"/>
      <c r="C6" s="75"/>
      <c r="D6" s="75">
        <v>1000000</v>
      </c>
      <c r="E6" s="75"/>
      <c r="F6" s="75"/>
      <c r="G6" s="76">
        <f>I20</f>
        <v>9000000</v>
      </c>
      <c r="H6" s="76"/>
      <c r="I6" s="76"/>
      <c r="J6" s="75">
        <f>N20</f>
        <v>6000000</v>
      </c>
      <c r="K6" s="75"/>
      <c r="L6" s="75"/>
      <c r="M6" s="77">
        <f>IF(D11&gt;0,D11,0)</f>
        <v>5333333.333333333</v>
      </c>
      <c r="N6" s="78"/>
      <c r="O6" s="78"/>
      <c r="P6" s="94">
        <v>0</v>
      </c>
      <c r="Q6" s="94"/>
      <c r="R6" s="95"/>
      <c r="S6" s="96">
        <f>IF(A6&lt;P6,0,IF(A6&lt;=P6+M6,A6-P6,M6))</f>
        <v>5333333.333333333</v>
      </c>
      <c r="T6" s="97"/>
      <c r="U6" s="98"/>
    </row>
    <row r="7" spans="1:21" ht="16.5" customHeight="1" thickTop="1">
      <c r="A7" s="10"/>
      <c r="B7" s="10"/>
      <c r="C7" s="1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6.5" customHeight="1">
      <c r="A8" s="101" t="s">
        <v>11</v>
      </c>
      <c r="B8" s="102"/>
      <c r="C8" s="102"/>
      <c r="D8" s="21" t="s">
        <v>94</v>
      </c>
      <c r="E8" s="21"/>
      <c r="F8" s="21"/>
      <c r="G8" s="21"/>
      <c r="H8" s="21"/>
      <c r="I8" s="21"/>
      <c r="J8" s="21"/>
      <c r="K8" s="22"/>
      <c r="L8" s="22"/>
      <c r="M8" s="22"/>
      <c r="N8" s="22"/>
      <c r="O8" s="22"/>
      <c r="P8" s="23"/>
      <c r="Q8" s="23"/>
      <c r="R8" s="23"/>
      <c r="S8" s="24"/>
      <c r="T8" s="8"/>
      <c r="U8" s="8"/>
    </row>
    <row r="9" spans="1:21" ht="16.5" customHeight="1">
      <c r="A9" s="85" t="s">
        <v>12</v>
      </c>
      <c r="B9" s="86"/>
      <c r="C9" s="86"/>
      <c r="D9" s="12" t="s">
        <v>42</v>
      </c>
      <c r="E9" s="12"/>
      <c r="F9" s="12"/>
      <c r="G9" s="12"/>
      <c r="H9" s="12"/>
      <c r="I9" s="12"/>
      <c r="J9" s="12"/>
      <c r="K9" s="4"/>
      <c r="L9" s="4"/>
      <c r="M9" s="4"/>
      <c r="N9" s="4"/>
      <c r="O9" s="4"/>
      <c r="P9" s="13"/>
      <c r="Q9" s="13"/>
      <c r="R9" s="13"/>
      <c r="S9" s="25"/>
      <c r="T9" s="8"/>
      <c r="U9" s="8"/>
    </row>
    <row r="10" spans="1:21" ht="16.5" customHeight="1">
      <c r="A10" s="85" t="s">
        <v>9</v>
      </c>
      <c r="B10" s="86"/>
      <c r="C10" s="86"/>
      <c r="D10" s="11" t="s">
        <v>23</v>
      </c>
      <c r="E10" s="100">
        <f>A$6</f>
        <v>9000000</v>
      </c>
      <c r="F10" s="100"/>
      <c r="G10" s="100"/>
      <c r="H10" s="14" t="s">
        <v>5</v>
      </c>
      <c r="I10" s="100">
        <f>D$6</f>
        <v>1000000</v>
      </c>
      <c r="J10" s="100"/>
      <c r="K10" s="100"/>
      <c r="L10" s="4" t="s">
        <v>30</v>
      </c>
      <c r="M10" s="100">
        <f>J$6</f>
        <v>6000000</v>
      </c>
      <c r="N10" s="100"/>
      <c r="O10" s="100"/>
      <c r="P10" s="4" t="s">
        <v>31</v>
      </c>
      <c r="Q10" s="103">
        <f>G$6</f>
        <v>9000000</v>
      </c>
      <c r="R10" s="104"/>
      <c r="S10" s="105"/>
      <c r="T10" s="8"/>
      <c r="U10" s="8"/>
    </row>
    <row r="11" spans="1:21" ht="16.5" customHeight="1">
      <c r="A11" s="70" t="s">
        <v>9</v>
      </c>
      <c r="B11" s="71"/>
      <c r="C11" s="71"/>
      <c r="D11" s="99">
        <f>(E$10-I$10)*M$10/Q$10</f>
        <v>5333333.333333333</v>
      </c>
      <c r="E11" s="99"/>
      <c r="F11" s="99"/>
      <c r="G11" s="99"/>
      <c r="H11" s="26" t="s">
        <v>4</v>
      </c>
      <c r="I11" s="26"/>
      <c r="J11" s="26"/>
      <c r="K11" s="27"/>
      <c r="L11" s="27"/>
      <c r="M11" s="27"/>
      <c r="N11" s="27"/>
      <c r="O11" s="27"/>
      <c r="P11" s="27"/>
      <c r="Q11" s="27"/>
      <c r="R11" s="27"/>
      <c r="S11" s="28"/>
      <c r="T11" s="8"/>
      <c r="U11" s="8"/>
    </row>
    <row r="12" spans="1:21" ht="16.5" customHeight="1">
      <c r="A12" s="11"/>
      <c r="B12" s="11"/>
      <c r="C12" s="11"/>
      <c r="D12" s="57"/>
      <c r="E12" s="57"/>
      <c r="F12" s="57"/>
      <c r="G12" s="57"/>
      <c r="H12" s="57"/>
      <c r="I12" s="57"/>
      <c r="J12" s="57"/>
      <c r="K12" s="6"/>
      <c r="L12" s="6"/>
      <c r="M12" s="6"/>
      <c r="N12" s="6"/>
      <c r="O12" s="6"/>
      <c r="P12" s="6"/>
      <c r="Q12" s="6"/>
      <c r="R12" s="6"/>
      <c r="S12" s="6"/>
      <c r="T12" s="8"/>
      <c r="U12" s="8"/>
    </row>
    <row r="13" spans="1:21" ht="16.5" customHeight="1">
      <c r="A13" s="10"/>
      <c r="B13" s="10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68" t="s">
        <v>103</v>
      </c>
      <c r="O13" s="69"/>
      <c r="P13" s="59">
        <v>2</v>
      </c>
      <c r="Q13" s="58" t="s">
        <v>70</v>
      </c>
      <c r="R13" s="60">
        <v>3</v>
      </c>
      <c r="S13" s="8"/>
      <c r="T13" s="8"/>
      <c r="U13" s="8"/>
    </row>
    <row r="14" spans="1:21" ht="16.5" customHeight="1">
      <c r="A14" s="73"/>
      <c r="B14" s="73"/>
      <c r="C14" s="73"/>
      <c r="D14" s="73"/>
      <c r="E14" s="73"/>
      <c r="F14" s="73"/>
      <c r="G14" s="73"/>
      <c r="H14" s="73"/>
      <c r="I14" s="74" t="s">
        <v>95</v>
      </c>
      <c r="J14" s="74"/>
      <c r="K14" s="74"/>
      <c r="L14" s="74"/>
      <c r="M14" s="74"/>
      <c r="N14" s="74" t="s">
        <v>96</v>
      </c>
      <c r="O14" s="74"/>
      <c r="P14" s="74"/>
      <c r="Q14" s="74"/>
      <c r="R14" s="74"/>
      <c r="U14" s="8"/>
    </row>
    <row r="15" spans="1:21" ht="16.5" customHeight="1">
      <c r="A15" s="73"/>
      <c r="B15" s="73"/>
      <c r="C15" s="73"/>
      <c r="D15" s="73"/>
      <c r="E15" s="73"/>
      <c r="F15" s="73"/>
      <c r="G15" s="73"/>
      <c r="H15" s="73"/>
      <c r="I15" s="74"/>
      <c r="J15" s="74"/>
      <c r="K15" s="74"/>
      <c r="L15" s="74"/>
      <c r="M15" s="74"/>
      <c r="N15" s="74"/>
      <c r="O15" s="74"/>
      <c r="P15" s="74"/>
      <c r="Q15" s="74"/>
      <c r="R15" s="74"/>
      <c r="U15" s="8"/>
    </row>
    <row r="16" spans="1:21" ht="16.5" customHeight="1">
      <c r="A16" s="66" t="s">
        <v>55</v>
      </c>
      <c r="B16" s="67"/>
      <c r="C16" s="67"/>
      <c r="D16" s="67"/>
      <c r="E16" s="67"/>
      <c r="F16" s="67"/>
      <c r="G16" s="67"/>
      <c r="H16" s="67"/>
      <c r="I16" s="65">
        <v>3000000</v>
      </c>
      <c r="J16" s="65"/>
      <c r="K16" s="65"/>
      <c r="L16" s="65"/>
      <c r="M16" s="65"/>
      <c r="N16" s="65">
        <f>ROUNDDOWN(I16*$P$13/$R$13,0)</f>
        <v>2000000</v>
      </c>
      <c r="O16" s="65"/>
      <c r="P16" s="65"/>
      <c r="Q16" s="65"/>
      <c r="R16" s="65"/>
      <c r="U16" s="8"/>
    </row>
    <row r="17" spans="1:21" ht="16.5" customHeight="1">
      <c r="A17" s="66" t="s">
        <v>41</v>
      </c>
      <c r="B17" s="67"/>
      <c r="C17" s="67"/>
      <c r="D17" s="67"/>
      <c r="E17" s="67"/>
      <c r="F17" s="67"/>
      <c r="G17" s="67"/>
      <c r="H17" s="67"/>
      <c r="I17" s="65"/>
      <c r="J17" s="65"/>
      <c r="K17" s="65"/>
      <c r="L17" s="65"/>
      <c r="M17" s="65"/>
      <c r="N17" s="65">
        <f>ROUNDDOWN(I17*$P$13/$R$13,0)</f>
        <v>0</v>
      </c>
      <c r="O17" s="65"/>
      <c r="P17" s="65"/>
      <c r="Q17" s="65"/>
      <c r="R17" s="65"/>
      <c r="U17" s="8"/>
    </row>
    <row r="18" spans="1:21" ht="16.5" customHeight="1">
      <c r="A18" s="66" t="s">
        <v>56</v>
      </c>
      <c r="B18" s="67"/>
      <c r="C18" s="67"/>
      <c r="D18" s="67"/>
      <c r="E18" s="67"/>
      <c r="F18" s="67"/>
      <c r="G18" s="67"/>
      <c r="H18" s="67"/>
      <c r="I18" s="65">
        <v>6000000</v>
      </c>
      <c r="J18" s="65"/>
      <c r="K18" s="65"/>
      <c r="L18" s="65"/>
      <c r="M18" s="65"/>
      <c r="N18" s="65">
        <f>ROUNDDOWN(I18*$P$13/$R$13,0)</f>
        <v>4000000</v>
      </c>
      <c r="O18" s="65"/>
      <c r="P18" s="65"/>
      <c r="Q18" s="65"/>
      <c r="R18" s="65"/>
      <c r="U18" s="8"/>
    </row>
    <row r="19" spans="1:21" ht="16.5" customHeight="1">
      <c r="A19" s="66" t="s">
        <v>57</v>
      </c>
      <c r="B19" s="67"/>
      <c r="C19" s="67"/>
      <c r="D19" s="67"/>
      <c r="E19" s="67"/>
      <c r="F19" s="67"/>
      <c r="G19" s="67"/>
      <c r="H19" s="67"/>
      <c r="I19" s="65"/>
      <c r="J19" s="65"/>
      <c r="K19" s="65"/>
      <c r="L19" s="65"/>
      <c r="M19" s="65"/>
      <c r="N19" s="65">
        <f>ROUNDDOWN(I19*$P$13/$R$13,0)</f>
        <v>0</v>
      </c>
      <c r="O19" s="65"/>
      <c r="P19" s="65"/>
      <c r="Q19" s="65"/>
      <c r="R19" s="65"/>
      <c r="U19" s="8"/>
    </row>
    <row r="20" spans="1:21" ht="16.5" customHeight="1">
      <c r="A20" s="63" t="s">
        <v>58</v>
      </c>
      <c r="B20" s="64"/>
      <c r="C20" s="64"/>
      <c r="D20" s="64"/>
      <c r="E20" s="64"/>
      <c r="F20" s="64"/>
      <c r="G20" s="64"/>
      <c r="H20" s="64"/>
      <c r="I20" s="65">
        <f>SUM(I16:M19)</f>
        <v>9000000</v>
      </c>
      <c r="J20" s="65"/>
      <c r="K20" s="65"/>
      <c r="L20" s="65"/>
      <c r="M20" s="65"/>
      <c r="N20" s="65">
        <f>SUM(N16:R19)</f>
        <v>6000000</v>
      </c>
      <c r="O20" s="65"/>
      <c r="P20" s="65"/>
      <c r="Q20" s="65"/>
      <c r="R20" s="65"/>
      <c r="S20" s="9"/>
      <c r="T20" s="9"/>
      <c r="U20" s="43"/>
    </row>
    <row r="21" spans="1:21" ht="16.5" customHeight="1">
      <c r="A21" s="44"/>
      <c r="B21" s="45"/>
      <c r="C21" s="45"/>
      <c r="D21" s="45"/>
      <c r="E21" s="45"/>
      <c r="F21" s="45"/>
      <c r="G21" s="45"/>
      <c r="H21" s="45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9"/>
      <c r="T21" s="9"/>
      <c r="U21" s="43"/>
    </row>
    <row r="22" ht="16.5" customHeight="1"/>
    <row r="23" ht="16.5" customHeight="1"/>
    <row r="24" ht="16.5" customHeight="1"/>
    <row r="25" ht="16.5" customHeight="1"/>
    <row r="32" spans="1:21" ht="56.25" customHeight="1">
      <c r="A32" s="87">
        <v>11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</row>
  </sheetData>
  <sheetProtection/>
  <mergeCells count="50">
    <mergeCell ref="A32:U32"/>
    <mergeCell ref="S5:U5"/>
    <mergeCell ref="S4:U4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Q10:S10"/>
    <mergeCell ref="A8:C8"/>
    <mergeCell ref="A9:C9"/>
    <mergeCell ref="S6:U6"/>
    <mergeCell ref="A6:C6"/>
    <mergeCell ref="D6:F6"/>
    <mergeCell ref="G6:I6"/>
    <mergeCell ref="J6:L6"/>
    <mergeCell ref="M6:O6"/>
    <mergeCell ref="P6:R6"/>
    <mergeCell ref="A11:C11"/>
    <mergeCell ref="D11:G11"/>
    <mergeCell ref="N13:O13"/>
    <mergeCell ref="A10:C10"/>
    <mergeCell ref="E10:G10"/>
    <mergeCell ref="I10:K10"/>
    <mergeCell ref="M10:O10"/>
    <mergeCell ref="A16:H16"/>
    <mergeCell ref="I16:M16"/>
    <mergeCell ref="N16:R16"/>
    <mergeCell ref="A14:H15"/>
    <mergeCell ref="I14:M15"/>
    <mergeCell ref="N14:R15"/>
    <mergeCell ref="A18:H18"/>
    <mergeCell ref="I18:M18"/>
    <mergeCell ref="N18:R18"/>
    <mergeCell ref="A17:H17"/>
    <mergeCell ref="I17:M17"/>
    <mergeCell ref="N17:R17"/>
    <mergeCell ref="A20:H20"/>
    <mergeCell ref="I20:M20"/>
    <mergeCell ref="N20:R20"/>
    <mergeCell ref="A19:H19"/>
    <mergeCell ref="I19:M19"/>
    <mergeCell ref="N19:R19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1"/>
  <sheetViews>
    <sheetView view="pageBreakPreview" zoomScaleSheetLayoutView="100" zoomScalePageLayoutView="0" workbookViewId="0" topLeftCell="A10">
      <selection activeCell="D39" sqref="D39:F39"/>
    </sheetView>
  </sheetViews>
  <sheetFormatPr defaultColWidth="9.625" defaultRowHeight="56.25" customHeight="1"/>
  <cols>
    <col min="1" max="52" width="3.625" style="1" customWidth="1"/>
    <col min="53" max="67" width="4.00390625" style="1" customWidth="1"/>
    <col min="68" max="16384" width="9.625" style="1" customWidth="1"/>
  </cols>
  <sheetData>
    <row r="1" ht="24.75" customHeight="1">
      <c r="A1" s="61" t="s">
        <v>101</v>
      </c>
    </row>
    <row r="2" spans="1:31" ht="18" customHeight="1">
      <c r="A2" s="17"/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X2" s="19" t="s">
        <v>0</v>
      </c>
      <c r="Y2" s="2"/>
      <c r="Z2" s="2"/>
      <c r="AA2" s="2"/>
      <c r="AB2" s="2"/>
      <c r="AC2" s="2"/>
      <c r="AD2" s="2"/>
      <c r="AE2" s="2"/>
    </row>
    <row r="3" spans="1:24" ht="53.25" customHeight="1">
      <c r="A3" s="88" t="s">
        <v>77</v>
      </c>
      <c r="B3" s="89"/>
      <c r="C3" s="90"/>
      <c r="D3" s="91" t="s">
        <v>78</v>
      </c>
      <c r="E3" s="92"/>
      <c r="F3" s="93"/>
      <c r="G3" s="88" t="s">
        <v>79</v>
      </c>
      <c r="H3" s="89"/>
      <c r="I3" s="90"/>
      <c r="J3" s="88" t="s">
        <v>20</v>
      </c>
      <c r="K3" s="89"/>
      <c r="L3" s="90"/>
      <c r="M3" s="88" t="s">
        <v>21</v>
      </c>
      <c r="N3" s="89"/>
      <c r="O3" s="90"/>
      <c r="P3" s="91" t="s">
        <v>80</v>
      </c>
      <c r="Q3" s="92"/>
      <c r="R3" s="93"/>
      <c r="S3" s="88" t="s">
        <v>71</v>
      </c>
      <c r="T3" s="89"/>
      <c r="U3" s="90"/>
      <c r="V3" s="113" t="s">
        <v>22</v>
      </c>
      <c r="W3" s="114"/>
      <c r="X3" s="115"/>
    </row>
    <row r="4" spans="1:24" ht="15.75" customHeight="1" thickBot="1">
      <c r="A4" s="82" t="s">
        <v>13</v>
      </c>
      <c r="B4" s="83"/>
      <c r="C4" s="84"/>
      <c r="D4" s="82" t="s">
        <v>14</v>
      </c>
      <c r="E4" s="83"/>
      <c r="F4" s="84"/>
      <c r="G4" s="82" t="s">
        <v>15</v>
      </c>
      <c r="H4" s="83"/>
      <c r="I4" s="84"/>
      <c r="J4" s="82" t="s">
        <v>16</v>
      </c>
      <c r="K4" s="83"/>
      <c r="L4" s="84"/>
      <c r="M4" s="82" t="s">
        <v>18</v>
      </c>
      <c r="N4" s="83"/>
      <c r="O4" s="84"/>
      <c r="P4" s="82" t="s">
        <v>17</v>
      </c>
      <c r="Q4" s="83"/>
      <c r="R4" s="84"/>
      <c r="S4" s="79" t="s">
        <v>19</v>
      </c>
      <c r="T4" s="80"/>
      <c r="U4" s="81"/>
      <c r="V4" s="116"/>
      <c r="W4" s="117"/>
      <c r="X4" s="118"/>
    </row>
    <row r="5" spans="1:24" ht="23.25" customHeight="1" thickBot="1" thickTop="1">
      <c r="A5" s="75">
        <v>30000000</v>
      </c>
      <c r="B5" s="75"/>
      <c r="C5" s="75"/>
      <c r="D5" s="94">
        <f>K29</f>
        <v>1000000</v>
      </c>
      <c r="E5" s="94"/>
      <c r="F5" s="94"/>
      <c r="G5" s="94">
        <f>D34</f>
        <v>64000000</v>
      </c>
      <c r="H5" s="94"/>
      <c r="I5" s="94"/>
      <c r="J5" s="94">
        <f>D50</f>
        <v>3000000</v>
      </c>
      <c r="K5" s="94"/>
      <c r="L5" s="94"/>
      <c r="M5" s="106">
        <f>IF((D5-J5)*A5/G5&gt;0,(D5-J5)*A5/G5,0)</f>
        <v>0</v>
      </c>
      <c r="N5" s="94"/>
      <c r="O5" s="94"/>
      <c r="P5" s="94">
        <v>0</v>
      </c>
      <c r="Q5" s="94"/>
      <c r="R5" s="94"/>
      <c r="S5" s="96">
        <f>IF(A5&lt;P5,0,IF(A5&lt;=P5+M5,A5-P5,M5))</f>
        <v>0</v>
      </c>
      <c r="T5" s="97"/>
      <c r="U5" s="98"/>
      <c r="V5" s="110"/>
      <c r="W5" s="111"/>
      <c r="X5" s="112"/>
    </row>
    <row r="6" spans="1:31" ht="16.5" customHeight="1" thickTop="1">
      <c r="A6" s="10"/>
      <c r="B6" s="10"/>
      <c r="C6" s="1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4" ht="16.5" customHeight="1">
      <c r="A7" s="101" t="s">
        <v>11</v>
      </c>
      <c r="B7" s="102"/>
      <c r="C7" s="102"/>
      <c r="D7" s="21" t="s">
        <v>97</v>
      </c>
      <c r="E7" s="21"/>
      <c r="F7" s="21"/>
      <c r="G7" s="21"/>
      <c r="H7" s="21"/>
      <c r="I7" s="21"/>
      <c r="J7" s="21"/>
      <c r="K7" s="22"/>
      <c r="L7" s="22"/>
      <c r="M7" s="22"/>
      <c r="N7" s="22"/>
      <c r="O7" s="22"/>
      <c r="P7" s="23"/>
      <c r="Q7" s="23"/>
      <c r="R7" s="23"/>
      <c r="S7" s="24"/>
      <c r="T7" s="8"/>
      <c r="U7" s="8"/>
      <c r="V7" s="8"/>
      <c r="W7" s="8"/>
      <c r="X7" s="8"/>
    </row>
    <row r="8" spans="1:24" ht="16.5" customHeight="1">
      <c r="A8" s="85" t="s">
        <v>12</v>
      </c>
      <c r="B8" s="86"/>
      <c r="C8" s="86"/>
      <c r="D8" s="12" t="s">
        <v>32</v>
      </c>
      <c r="E8" s="12"/>
      <c r="F8" s="12"/>
      <c r="G8" s="12"/>
      <c r="H8" s="12"/>
      <c r="I8" s="12"/>
      <c r="J8" s="12"/>
      <c r="K8" s="4"/>
      <c r="L8" s="4"/>
      <c r="M8" s="4"/>
      <c r="N8" s="4"/>
      <c r="O8" s="4"/>
      <c r="P8" s="13"/>
      <c r="Q8" s="13"/>
      <c r="R8" s="13"/>
      <c r="S8" s="25"/>
      <c r="T8" s="8"/>
      <c r="U8" s="8"/>
      <c r="V8" s="8"/>
      <c r="W8" s="8"/>
      <c r="X8" s="8"/>
    </row>
    <row r="9" spans="1:24" ht="16.5" customHeight="1">
      <c r="A9" s="85" t="s">
        <v>9</v>
      </c>
      <c r="B9" s="86"/>
      <c r="C9" s="86"/>
      <c r="D9" s="11" t="s">
        <v>23</v>
      </c>
      <c r="E9" s="100">
        <f>D14</f>
        <v>1000000</v>
      </c>
      <c r="F9" s="100"/>
      <c r="G9" s="100"/>
      <c r="H9" s="14" t="s">
        <v>5</v>
      </c>
      <c r="I9" s="100">
        <f>D50</f>
        <v>3000000</v>
      </c>
      <c r="J9" s="100"/>
      <c r="K9" s="100"/>
      <c r="L9" s="4" t="s">
        <v>30</v>
      </c>
      <c r="M9" s="100">
        <f>A5</f>
        <v>30000000</v>
      </c>
      <c r="N9" s="100"/>
      <c r="O9" s="100"/>
      <c r="P9" s="4" t="s">
        <v>31</v>
      </c>
      <c r="Q9" s="103">
        <f>G5</f>
        <v>64000000</v>
      </c>
      <c r="R9" s="104"/>
      <c r="S9" s="105"/>
      <c r="T9" s="8"/>
      <c r="U9" s="8"/>
      <c r="V9" s="8"/>
      <c r="W9" s="8"/>
      <c r="X9" s="8"/>
    </row>
    <row r="10" spans="1:24" ht="16.5" customHeight="1">
      <c r="A10" s="70" t="s">
        <v>9</v>
      </c>
      <c r="B10" s="71"/>
      <c r="C10" s="71"/>
      <c r="D10" s="99">
        <f>IF((D14-J5)*A5/G5&gt;0,(D14-J5)*A5/G5,0)</f>
        <v>0</v>
      </c>
      <c r="E10" s="99"/>
      <c r="F10" s="99"/>
      <c r="G10" s="99"/>
      <c r="H10" s="26" t="s">
        <v>4</v>
      </c>
      <c r="I10" s="26"/>
      <c r="J10" s="26"/>
      <c r="K10" s="27"/>
      <c r="L10" s="27"/>
      <c r="M10" s="27"/>
      <c r="N10" s="27"/>
      <c r="O10" s="27"/>
      <c r="P10" s="27"/>
      <c r="Q10" s="27"/>
      <c r="R10" s="27"/>
      <c r="S10" s="28"/>
      <c r="T10" s="8"/>
      <c r="U10" s="8"/>
      <c r="V10" s="8"/>
      <c r="W10" s="8"/>
      <c r="X10" s="8"/>
    </row>
    <row r="11" spans="1:31" ht="16.5" customHeight="1">
      <c r="A11" s="10"/>
      <c r="B11" s="10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6.5" customHeight="1">
      <c r="A12" s="101" t="s">
        <v>10</v>
      </c>
      <c r="B12" s="102"/>
      <c r="C12" s="102"/>
      <c r="D12" s="119" t="s">
        <v>46</v>
      </c>
      <c r="E12" s="119"/>
      <c r="F12" s="119"/>
      <c r="G12" s="29" t="s">
        <v>6</v>
      </c>
      <c r="H12" s="20" t="s">
        <v>33</v>
      </c>
      <c r="I12" s="30" t="s">
        <v>36</v>
      </c>
      <c r="J12" s="30"/>
      <c r="K12" s="30"/>
      <c r="L12" s="29" t="s">
        <v>7</v>
      </c>
      <c r="M12" s="30" t="s">
        <v>37</v>
      </c>
      <c r="N12" s="30"/>
      <c r="O12" s="30"/>
      <c r="P12" s="30"/>
      <c r="Q12" s="31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6.5" customHeight="1">
      <c r="A13" s="85" t="s">
        <v>8</v>
      </c>
      <c r="B13" s="86"/>
      <c r="C13" s="86"/>
      <c r="D13" s="120">
        <f>K16</f>
        <v>50000000</v>
      </c>
      <c r="E13" s="120"/>
      <c r="F13" s="120"/>
      <c r="G13" s="4" t="s">
        <v>5</v>
      </c>
      <c r="H13" s="16" t="s">
        <v>23</v>
      </c>
      <c r="I13" s="100">
        <f>K24</f>
        <v>45500000</v>
      </c>
      <c r="J13" s="100"/>
      <c r="K13" s="100"/>
      <c r="L13" s="4" t="s">
        <v>7</v>
      </c>
      <c r="M13" s="100">
        <f>K27</f>
        <v>3500000</v>
      </c>
      <c r="N13" s="100"/>
      <c r="O13" s="100"/>
      <c r="P13" s="15" t="s">
        <v>24</v>
      </c>
      <c r="Q13" s="32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6.5" customHeight="1">
      <c r="A14" s="70" t="s">
        <v>8</v>
      </c>
      <c r="B14" s="71"/>
      <c r="C14" s="71"/>
      <c r="D14" s="99">
        <f>D13-(I13+M13)</f>
        <v>1000000</v>
      </c>
      <c r="E14" s="99"/>
      <c r="F14" s="99"/>
      <c r="G14" s="27" t="s">
        <v>4</v>
      </c>
      <c r="H14" s="33"/>
      <c r="I14" s="34"/>
      <c r="J14" s="34"/>
      <c r="K14" s="27"/>
      <c r="L14" s="27"/>
      <c r="M14" s="27"/>
      <c r="N14" s="27"/>
      <c r="O14" s="27"/>
      <c r="P14" s="34"/>
      <c r="Q14" s="35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51" ht="10.5" customHeight="1">
      <c r="A15" s="39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1"/>
      <c r="S15" s="8"/>
      <c r="T15" s="8"/>
      <c r="U15" s="8"/>
      <c r="V15" s="8"/>
      <c r="W15" s="8"/>
      <c r="X15" s="8"/>
      <c r="Y15" s="8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1" ht="16.5" customHeight="1">
      <c r="A16" s="37"/>
      <c r="B16" s="128" t="s">
        <v>47</v>
      </c>
      <c r="C16" s="129"/>
      <c r="D16" s="129"/>
      <c r="E16" s="129"/>
      <c r="F16" s="129"/>
      <c r="G16" s="129"/>
      <c r="H16" s="129"/>
      <c r="I16" s="129"/>
      <c r="J16" s="130"/>
      <c r="K16" s="134">
        <v>50000000</v>
      </c>
      <c r="L16" s="134"/>
      <c r="M16" s="134"/>
      <c r="N16" s="134"/>
      <c r="O16" s="9"/>
      <c r="P16" s="9"/>
      <c r="Q16" s="32"/>
      <c r="S16" s="8"/>
      <c r="T16" s="8"/>
      <c r="U16" s="8"/>
      <c r="V16" s="8"/>
      <c r="W16" s="8"/>
      <c r="X16" s="8"/>
      <c r="Y16" s="8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1:51" ht="16.5" customHeight="1">
      <c r="A17" s="37"/>
      <c r="B17" s="131" t="s">
        <v>73</v>
      </c>
      <c r="C17" s="66" t="s">
        <v>39</v>
      </c>
      <c r="D17" s="67"/>
      <c r="E17" s="67"/>
      <c r="F17" s="67"/>
      <c r="G17" s="67"/>
      <c r="H17" s="67"/>
      <c r="I17" s="67"/>
      <c r="J17" s="127"/>
      <c r="K17" s="65">
        <v>25000000</v>
      </c>
      <c r="L17" s="65"/>
      <c r="M17" s="65"/>
      <c r="N17" s="65"/>
      <c r="O17" s="9"/>
      <c r="P17" s="9"/>
      <c r="Q17" s="32"/>
      <c r="S17" s="8"/>
      <c r="T17" s="8"/>
      <c r="U17" s="8"/>
      <c r="V17" s="8"/>
      <c r="W17" s="8"/>
      <c r="X17" s="8"/>
      <c r="Y17" s="8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1:51" ht="16.5" customHeight="1">
      <c r="A18" s="37"/>
      <c r="B18" s="132"/>
      <c r="C18" s="66" t="s">
        <v>41</v>
      </c>
      <c r="D18" s="67"/>
      <c r="E18" s="67"/>
      <c r="F18" s="67"/>
      <c r="G18" s="67"/>
      <c r="H18" s="67"/>
      <c r="I18" s="67"/>
      <c r="J18" s="127"/>
      <c r="K18" s="65">
        <v>2000000</v>
      </c>
      <c r="L18" s="65"/>
      <c r="M18" s="65"/>
      <c r="N18" s="65"/>
      <c r="O18" s="9"/>
      <c r="P18" s="9"/>
      <c r="Q18" s="32"/>
      <c r="S18" s="8"/>
      <c r="T18" s="8"/>
      <c r="U18" s="8"/>
      <c r="V18" s="8"/>
      <c r="W18" s="8"/>
      <c r="X18" s="8"/>
      <c r="Y18" s="8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ht="16.5" customHeight="1">
      <c r="A19" s="37"/>
      <c r="B19" s="132"/>
      <c r="C19" s="66" t="s">
        <v>40</v>
      </c>
      <c r="D19" s="67"/>
      <c r="E19" s="67"/>
      <c r="F19" s="67"/>
      <c r="G19" s="67"/>
      <c r="H19" s="67"/>
      <c r="I19" s="67"/>
      <c r="J19" s="127"/>
      <c r="K19" s="65">
        <v>5000000</v>
      </c>
      <c r="L19" s="65"/>
      <c r="M19" s="65"/>
      <c r="N19" s="65"/>
      <c r="O19" s="9"/>
      <c r="P19" s="9"/>
      <c r="Q19" s="32"/>
      <c r="S19" s="8"/>
      <c r="T19" s="8"/>
      <c r="U19" s="8"/>
      <c r="V19" s="8"/>
      <c r="W19" s="8"/>
      <c r="X19" s="8"/>
      <c r="Y19" s="8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ht="16.5" customHeight="1">
      <c r="A20" s="37"/>
      <c r="B20" s="132"/>
      <c r="C20" s="66" t="s">
        <v>48</v>
      </c>
      <c r="D20" s="67"/>
      <c r="E20" s="67"/>
      <c r="F20" s="67"/>
      <c r="G20" s="67"/>
      <c r="H20" s="67"/>
      <c r="I20" s="67"/>
      <c r="J20" s="127"/>
      <c r="K20" s="65">
        <v>5000000</v>
      </c>
      <c r="L20" s="65"/>
      <c r="M20" s="65"/>
      <c r="N20" s="65"/>
      <c r="O20" s="9"/>
      <c r="P20" s="9"/>
      <c r="Q20" s="32"/>
      <c r="S20" s="8"/>
      <c r="T20" s="8"/>
      <c r="U20" s="8"/>
      <c r="V20" s="8"/>
      <c r="W20" s="8"/>
      <c r="X20" s="8"/>
      <c r="Y20" s="8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ht="16.5" customHeight="1">
      <c r="A21" s="37"/>
      <c r="B21" s="132"/>
      <c r="C21" s="66" t="s">
        <v>49</v>
      </c>
      <c r="D21" s="67"/>
      <c r="E21" s="67"/>
      <c r="F21" s="67"/>
      <c r="G21" s="67"/>
      <c r="H21" s="67"/>
      <c r="I21" s="67"/>
      <c r="J21" s="127"/>
      <c r="K21" s="65">
        <v>5000000</v>
      </c>
      <c r="L21" s="65"/>
      <c r="M21" s="65"/>
      <c r="N21" s="65"/>
      <c r="O21" s="9"/>
      <c r="P21" s="9"/>
      <c r="Q21" s="32"/>
      <c r="S21" s="8"/>
      <c r="T21" s="8"/>
      <c r="U21" s="8"/>
      <c r="V21" s="8"/>
      <c r="W21" s="8"/>
      <c r="X21" s="8"/>
      <c r="Y21" s="8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ht="16.5" customHeight="1">
      <c r="A22" s="37"/>
      <c r="B22" s="132"/>
      <c r="C22" s="66" t="s">
        <v>50</v>
      </c>
      <c r="D22" s="67"/>
      <c r="E22" s="67"/>
      <c r="F22" s="67"/>
      <c r="G22" s="67"/>
      <c r="H22" s="67"/>
      <c r="I22" s="67"/>
      <c r="J22" s="127"/>
      <c r="K22" s="65">
        <v>1500000</v>
      </c>
      <c r="L22" s="65"/>
      <c r="M22" s="65"/>
      <c r="N22" s="65"/>
      <c r="O22" s="9"/>
      <c r="P22" s="9"/>
      <c r="Q22" s="32"/>
      <c r="S22" s="8"/>
      <c r="T22" s="8"/>
      <c r="U22" s="8"/>
      <c r="V22" s="8"/>
      <c r="W22" s="8"/>
      <c r="X22" s="8"/>
      <c r="Y22" s="8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ht="16.5" customHeight="1">
      <c r="A23" s="37"/>
      <c r="B23" s="132"/>
      <c r="C23" s="66" t="s">
        <v>75</v>
      </c>
      <c r="D23" s="67"/>
      <c r="E23" s="67"/>
      <c r="F23" s="67"/>
      <c r="G23" s="67"/>
      <c r="H23" s="67"/>
      <c r="I23" s="67"/>
      <c r="J23" s="127"/>
      <c r="K23" s="65">
        <v>2000000</v>
      </c>
      <c r="L23" s="65"/>
      <c r="M23" s="65"/>
      <c r="N23" s="65"/>
      <c r="O23" s="9"/>
      <c r="P23" s="9"/>
      <c r="Q23" s="32"/>
      <c r="S23" s="8"/>
      <c r="T23" s="8"/>
      <c r="U23" s="8"/>
      <c r="V23" s="8"/>
      <c r="W23" s="8"/>
      <c r="X23" s="8"/>
      <c r="Y23" s="8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ht="16.5" customHeight="1">
      <c r="A24" s="37"/>
      <c r="B24" s="133"/>
      <c r="C24" s="143" t="s">
        <v>74</v>
      </c>
      <c r="D24" s="144"/>
      <c r="E24" s="144"/>
      <c r="F24" s="144"/>
      <c r="G24" s="144"/>
      <c r="H24" s="144"/>
      <c r="I24" s="144"/>
      <c r="J24" s="144"/>
      <c r="K24" s="65">
        <f>SUM(K17:N23)</f>
        <v>45500000</v>
      </c>
      <c r="L24" s="65"/>
      <c r="M24" s="65"/>
      <c r="N24" s="65"/>
      <c r="O24" s="9"/>
      <c r="P24" s="9"/>
      <c r="Q24" s="32"/>
      <c r="S24" s="8"/>
      <c r="T24" s="8"/>
      <c r="U24" s="8"/>
      <c r="V24" s="8"/>
      <c r="W24" s="8"/>
      <c r="X24" s="8"/>
      <c r="Y24" s="8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ht="16.5" customHeight="1">
      <c r="A25" s="37"/>
      <c r="B25" s="140" t="s">
        <v>76</v>
      </c>
      <c r="C25" s="66" t="s">
        <v>51</v>
      </c>
      <c r="D25" s="67"/>
      <c r="E25" s="67"/>
      <c r="F25" s="67"/>
      <c r="G25" s="67"/>
      <c r="H25" s="67"/>
      <c r="I25" s="67"/>
      <c r="J25" s="127"/>
      <c r="K25" s="65">
        <v>1500000</v>
      </c>
      <c r="L25" s="65"/>
      <c r="M25" s="65"/>
      <c r="N25" s="65"/>
      <c r="O25" s="9"/>
      <c r="P25" s="9"/>
      <c r="Q25" s="32"/>
      <c r="S25" s="8"/>
      <c r="T25" s="8"/>
      <c r="U25" s="8"/>
      <c r="V25" s="8"/>
      <c r="W25" s="8"/>
      <c r="X25" s="8"/>
      <c r="Y25" s="8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51" ht="16.5" customHeight="1">
      <c r="A26" s="37"/>
      <c r="B26" s="141"/>
      <c r="C26" s="66" t="s">
        <v>52</v>
      </c>
      <c r="D26" s="67"/>
      <c r="E26" s="67"/>
      <c r="F26" s="67"/>
      <c r="G26" s="67"/>
      <c r="H26" s="67"/>
      <c r="I26" s="67"/>
      <c r="J26" s="127"/>
      <c r="K26" s="65">
        <v>2000000</v>
      </c>
      <c r="L26" s="65"/>
      <c r="M26" s="65"/>
      <c r="N26" s="65"/>
      <c r="O26" s="9"/>
      <c r="P26" s="9"/>
      <c r="Q26" s="32"/>
      <c r="S26" s="8"/>
      <c r="T26" s="8"/>
      <c r="U26" s="8"/>
      <c r="V26" s="8"/>
      <c r="W26" s="8"/>
      <c r="X26" s="8"/>
      <c r="Y26" s="8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ht="16.5" customHeight="1" thickBot="1">
      <c r="A27" s="37"/>
      <c r="B27" s="142"/>
      <c r="C27" s="136" t="s">
        <v>53</v>
      </c>
      <c r="D27" s="137"/>
      <c r="E27" s="137"/>
      <c r="F27" s="137"/>
      <c r="G27" s="137"/>
      <c r="H27" s="137"/>
      <c r="I27" s="137"/>
      <c r="J27" s="137"/>
      <c r="K27" s="135">
        <f>SUM(K25:N26)</f>
        <v>3500000</v>
      </c>
      <c r="L27" s="135"/>
      <c r="M27" s="135"/>
      <c r="N27" s="135"/>
      <c r="O27" s="9"/>
      <c r="P27" s="9"/>
      <c r="Q27" s="32"/>
      <c r="S27" s="8"/>
      <c r="T27" s="8"/>
      <c r="U27" s="8"/>
      <c r="V27" s="8"/>
      <c r="W27" s="8"/>
      <c r="X27" s="8"/>
      <c r="Y27" s="8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ht="16.5" customHeight="1" thickBot="1" thickTop="1">
      <c r="A28" s="37"/>
      <c r="B28" s="145" t="s">
        <v>45</v>
      </c>
      <c r="C28" s="146"/>
      <c r="D28" s="146"/>
      <c r="E28" s="146"/>
      <c r="F28" s="146"/>
      <c r="G28" s="146"/>
      <c r="H28" s="146"/>
      <c r="I28" s="146"/>
      <c r="J28" s="146"/>
      <c r="K28" s="149">
        <f>SUM(K24,K27)</f>
        <v>49000000</v>
      </c>
      <c r="L28" s="149"/>
      <c r="M28" s="149"/>
      <c r="N28" s="149"/>
      <c r="O28" s="9"/>
      <c r="P28" s="9"/>
      <c r="Q28" s="32"/>
      <c r="S28" s="8"/>
      <c r="T28" s="8"/>
      <c r="U28" s="8"/>
      <c r="V28" s="8"/>
      <c r="W28" s="8"/>
      <c r="X28" s="8"/>
      <c r="Y28" s="8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1:51" ht="16.5" customHeight="1" thickTop="1">
      <c r="A29" s="37"/>
      <c r="B29" s="107" t="s">
        <v>29</v>
      </c>
      <c r="C29" s="108"/>
      <c r="D29" s="108"/>
      <c r="E29" s="108"/>
      <c r="F29" s="108"/>
      <c r="G29" s="108"/>
      <c r="H29" s="108"/>
      <c r="I29" s="108"/>
      <c r="J29" s="109"/>
      <c r="K29" s="150">
        <f>K16-K28</f>
        <v>1000000</v>
      </c>
      <c r="L29" s="150"/>
      <c r="M29" s="150"/>
      <c r="N29" s="150"/>
      <c r="O29" s="9"/>
      <c r="P29" s="9"/>
      <c r="Q29" s="32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51" ht="16.5" customHeight="1">
      <c r="A30" s="38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9:51" ht="16.5" customHeight="1"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ht="16.5" customHeight="1">
      <c r="A32" s="147" t="s">
        <v>27</v>
      </c>
      <c r="B32" s="148"/>
      <c r="C32" s="148"/>
      <c r="D32" s="119" t="s">
        <v>43</v>
      </c>
      <c r="E32" s="119"/>
      <c r="F32" s="119"/>
      <c r="G32" s="22" t="s">
        <v>7</v>
      </c>
      <c r="H32" s="30" t="s">
        <v>54</v>
      </c>
      <c r="I32" s="30"/>
      <c r="J32" s="30"/>
      <c r="K32" s="30"/>
      <c r="L32" s="22"/>
      <c r="M32" s="22"/>
      <c r="N32" s="36"/>
      <c r="O32" s="36"/>
      <c r="P32" s="36"/>
      <c r="Q32" s="31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X32" s="5"/>
      <c r="AY32" s="5"/>
    </row>
    <row r="33" spans="1:51" ht="16.5" customHeight="1">
      <c r="A33" s="85" t="s">
        <v>26</v>
      </c>
      <c r="B33" s="86"/>
      <c r="C33" s="86"/>
      <c r="D33" s="120">
        <f>G44</f>
        <v>45000000</v>
      </c>
      <c r="E33" s="120"/>
      <c r="F33" s="120"/>
      <c r="G33" s="4" t="s">
        <v>7</v>
      </c>
      <c r="H33" s="120">
        <f>K44</f>
        <v>19000000</v>
      </c>
      <c r="I33" s="120"/>
      <c r="J33" s="120"/>
      <c r="K33" s="9"/>
      <c r="L33" s="4"/>
      <c r="M33" s="3"/>
      <c r="N33" s="9"/>
      <c r="O33" s="9"/>
      <c r="P33" s="9"/>
      <c r="Q33" s="32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X33" s="5"/>
      <c r="AY33" s="5"/>
    </row>
    <row r="34" spans="1:51" ht="16.5" customHeight="1">
      <c r="A34" s="70" t="s">
        <v>26</v>
      </c>
      <c r="B34" s="71"/>
      <c r="C34" s="71"/>
      <c r="D34" s="99">
        <f>D33+H33</f>
        <v>64000000</v>
      </c>
      <c r="E34" s="99"/>
      <c r="F34" s="99"/>
      <c r="G34" s="27" t="s">
        <v>4</v>
      </c>
      <c r="H34" s="26"/>
      <c r="I34" s="34"/>
      <c r="J34" s="27"/>
      <c r="K34" s="27"/>
      <c r="L34" s="27"/>
      <c r="M34" s="27"/>
      <c r="N34" s="34"/>
      <c r="O34" s="34"/>
      <c r="P34" s="34"/>
      <c r="Q34" s="35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X34" s="5"/>
      <c r="AY34" s="5"/>
    </row>
    <row r="35" spans="1:51" ht="10.5" customHeight="1">
      <c r="A35" s="3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1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1:51" ht="16.5" customHeight="1" thickBot="1">
      <c r="A36" s="37"/>
      <c r="B36" s="138" t="s">
        <v>1</v>
      </c>
      <c r="C36" s="139"/>
      <c r="D36" s="153" t="s">
        <v>82</v>
      </c>
      <c r="E36" s="154"/>
      <c r="F36" s="155"/>
      <c r="G36" s="151" t="s">
        <v>83</v>
      </c>
      <c r="H36" s="152"/>
      <c r="I36" s="152"/>
      <c r="J36" s="152"/>
      <c r="K36" s="152" t="s">
        <v>61</v>
      </c>
      <c r="L36" s="152"/>
      <c r="M36" s="152"/>
      <c r="N36" s="152"/>
      <c r="O36" s="9"/>
      <c r="P36" s="9"/>
      <c r="Q36" s="32"/>
      <c r="S36" s="8"/>
      <c r="X36" s="8"/>
      <c r="Y36" s="8"/>
      <c r="Z36" s="8"/>
      <c r="AA36" s="8"/>
      <c r="AB36" s="8"/>
      <c r="AC36" s="8"/>
      <c r="AD36" s="8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51" ht="16.5" customHeight="1" thickTop="1">
      <c r="A37" s="37"/>
      <c r="B37" s="166">
        <v>4</v>
      </c>
      <c r="C37" s="167"/>
      <c r="D37" s="163">
        <v>4</v>
      </c>
      <c r="E37" s="164"/>
      <c r="F37" s="164"/>
      <c r="G37" s="121">
        <v>15000000</v>
      </c>
      <c r="H37" s="122"/>
      <c r="I37" s="122"/>
      <c r="J37" s="121"/>
      <c r="K37" s="123"/>
      <c r="L37" s="123"/>
      <c r="M37" s="123"/>
      <c r="N37" s="123"/>
      <c r="O37" s="9"/>
      <c r="P37" s="9"/>
      <c r="Q37" s="32"/>
      <c r="S37" s="8"/>
      <c r="X37" s="8"/>
      <c r="Y37" s="8"/>
      <c r="Z37" s="8"/>
      <c r="AA37" s="8"/>
      <c r="AB37" s="8"/>
      <c r="AC37" s="8"/>
      <c r="AD37" s="8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1:51" ht="16.5" customHeight="1">
      <c r="A38" s="37"/>
      <c r="B38" s="160">
        <v>5</v>
      </c>
      <c r="C38" s="161"/>
      <c r="D38" s="160">
        <v>5</v>
      </c>
      <c r="E38" s="162"/>
      <c r="F38" s="162"/>
      <c r="G38" s="124">
        <v>30000000</v>
      </c>
      <c r="H38" s="125"/>
      <c r="I38" s="125"/>
      <c r="J38" s="124"/>
      <c r="K38" s="124">
        <v>19000000</v>
      </c>
      <c r="L38" s="124"/>
      <c r="M38" s="124"/>
      <c r="N38" s="124"/>
      <c r="O38" s="9"/>
      <c r="P38" s="9"/>
      <c r="Q38" s="32"/>
      <c r="S38" s="8"/>
      <c r="X38" s="8"/>
      <c r="Y38" s="8"/>
      <c r="Z38" s="8"/>
      <c r="AA38" s="8"/>
      <c r="AB38" s="8"/>
      <c r="AC38" s="8"/>
      <c r="AD38" s="8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51" ht="16.5" customHeight="1">
      <c r="A39" s="37"/>
      <c r="B39" s="160">
        <v>6</v>
      </c>
      <c r="C39" s="161"/>
      <c r="D39" s="160"/>
      <c r="E39" s="162"/>
      <c r="F39" s="162"/>
      <c r="G39" s="124"/>
      <c r="H39" s="125"/>
      <c r="I39" s="125"/>
      <c r="J39" s="124"/>
      <c r="K39" s="124"/>
      <c r="L39" s="124"/>
      <c r="M39" s="124"/>
      <c r="N39" s="124"/>
      <c r="O39" s="9"/>
      <c r="P39" s="9"/>
      <c r="Q39" s="32"/>
      <c r="S39" s="8"/>
      <c r="X39" s="8"/>
      <c r="Y39" s="8"/>
      <c r="Z39" s="8"/>
      <c r="AA39" s="8"/>
      <c r="AB39" s="8"/>
      <c r="AC39" s="8"/>
      <c r="AD39" s="8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1:51" ht="16.5" customHeight="1">
      <c r="A40" s="37"/>
      <c r="B40" s="160">
        <v>7</v>
      </c>
      <c r="C40" s="161"/>
      <c r="D40" s="160"/>
      <c r="E40" s="162"/>
      <c r="F40" s="162"/>
      <c r="G40" s="124"/>
      <c r="H40" s="125"/>
      <c r="I40" s="125"/>
      <c r="J40" s="124"/>
      <c r="K40" s="124"/>
      <c r="L40" s="124"/>
      <c r="M40" s="124"/>
      <c r="N40" s="124"/>
      <c r="O40" s="9"/>
      <c r="P40" s="9"/>
      <c r="Q40" s="32"/>
      <c r="S40" s="8"/>
      <c r="X40" s="8"/>
      <c r="Y40" s="8"/>
      <c r="Z40" s="8"/>
      <c r="AA40" s="8"/>
      <c r="AB40" s="8"/>
      <c r="AC40" s="8"/>
      <c r="AD40" s="8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1:51" ht="16.5" customHeight="1">
      <c r="A41" s="37"/>
      <c r="B41" s="160">
        <v>8</v>
      </c>
      <c r="C41" s="161"/>
      <c r="D41" s="160"/>
      <c r="E41" s="162"/>
      <c r="F41" s="162"/>
      <c r="G41" s="124"/>
      <c r="H41" s="125"/>
      <c r="I41" s="125"/>
      <c r="J41" s="124"/>
      <c r="K41" s="124"/>
      <c r="L41" s="124"/>
      <c r="M41" s="124"/>
      <c r="N41" s="124"/>
      <c r="O41" s="9"/>
      <c r="P41" s="9"/>
      <c r="Q41" s="32"/>
      <c r="S41" s="8"/>
      <c r="X41" s="8"/>
      <c r="Y41" s="8"/>
      <c r="Z41" s="8"/>
      <c r="AA41" s="8"/>
      <c r="AB41" s="8"/>
      <c r="AC41" s="8"/>
      <c r="AD41" s="8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:51" ht="16.5" customHeight="1">
      <c r="A42" s="37"/>
      <c r="B42" s="160">
        <v>9</v>
      </c>
      <c r="C42" s="161"/>
      <c r="D42" s="160"/>
      <c r="E42" s="162"/>
      <c r="F42" s="162"/>
      <c r="G42" s="124"/>
      <c r="H42" s="125"/>
      <c r="I42" s="125"/>
      <c r="J42" s="124"/>
      <c r="K42" s="124"/>
      <c r="L42" s="124"/>
      <c r="M42" s="124"/>
      <c r="N42" s="124"/>
      <c r="O42" s="9"/>
      <c r="P42" s="9"/>
      <c r="Q42" s="32"/>
      <c r="S42" s="8"/>
      <c r="X42" s="8"/>
      <c r="Y42" s="8"/>
      <c r="Z42" s="8"/>
      <c r="AA42" s="8"/>
      <c r="AB42" s="8"/>
      <c r="AC42" s="8"/>
      <c r="AD42" s="8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51" ht="16.5" customHeight="1" thickBot="1">
      <c r="A43" s="37"/>
      <c r="B43" s="138">
        <v>10</v>
      </c>
      <c r="C43" s="139"/>
      <c r="D43" s="138"/>
      <c r="E43" s="170"/>
      <c r="F43" s="139"/>
      <c r="G43" s="156"/>
      <c r="H43" s="157"/>
      <c r="I43" s="157"/>
      <c r="J43" s="158"/>
      <c r="K43" s="159"/>
      <c r="L43" s="159"/>
      <c r="M43" s="159"/>
      <c r="N43" s="159"/>
      <c r="O43" s="9"/>
      <c r="P43" s="9"/>
      <c r="Q43" s="32"/>
      <c r="S43" s="8"/>
      <c r="X43" s="8"/>
      <c r="Y43" s="8"/>
      <c r="Z43" s="8"/>
      <c r="AA43" s="8"/>
      <c r="AB43" s="8"/>
      <c r="AC43" s="8"/>
      <c r="AD43" s="8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1:51" ht="16.5" customHeight="1" thickTop="1">
      <c r="A44" s="37"/>
      <c r="B44" s="163" t="s">
        <v>2</v>
      </c>
      <c r="C44" s="164"/>
      <c r="D44" s="164"/>
      <c r="E44" s="164"/>
      <c r="F44" s="165"/>
      <c r="G44" s="121">
        <f>SUM(G37:J43)</f>
        <v>45000000</v>
      </c>
      <c r="H44" s="121"/>
      <c r="I44" s="121"/>
      <c r="J44" s="121"/>
      <c r="K44" s="121">
        <f>SUM(K37:N43)</f>
        <v>19000000</v>
      </c>
      <c r="L44" s="121"/>
      <c r="M44" s="121"/>
      <c r="N44" s="121"/>
      <c r="O44" s="9"/>
      <c r="P44" s="9"/>
      <c r="Q44" s="32"/>
      <c r="S44" s="8"/>
      <c r="X44" s="8"/>
      <c r="Y44" s="8"/>
      <c r="Z44" s="8"/>
      <c r="AA44" s="8"/>
      <c r="AB44" s="8"/>
      <c r="AC44" s="8"/>
      <c r="AD44" s="8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1:51" ht="16.5" customHeight="1">
      <c r="A45" s="37"/>
      <c r="B45" s="160" t="s">
        <v>3</v>
      </c>
      <c r="C45" s="162"/>
      <c r="D45" s="162"/>
      <c r="E45" s="162"/>
      <c r="F45" s="161"/>
      <c r="G45" s="168">
        <f>SUM(G44:N44)</f>
        <v>64000000</v>
      </c>
      <c r="H45" s="169"/>
      <c r="I45" s="169"/>
      <c r="J45" s="169"/>
      <c r="K45" s="169"/>
      <c r="L45" s="169"/>
      <c r="M45" s="169"/>
      <c r="N45" s="125"/>
      <c r="O45" s="9"/>
      <c r="P45" s="9"/>
      <c r="Q45" s="32"/>
      <c r="S45" s="8"/>
      <c r="X45" s="8"/>
      <c r="Y45" s="8"/>
      <c r="Z45" s="8"/>
      <c r="AA45" s="8"/>
      <c r="AB45" s="8"/>
      <c r="AC45" s="8"/>
      <c r="AD45" s="8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1:51" ht="16.5" customHeight="1">
      <c r="A46" s="38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S46" s="8"/>
      <c r="X46" s="8"/>
      <c r="Y46" s="8"/>
      <c r="Z46" s="8"/>
      <c r="AA46" s="8"/>
      <c r="AB46" s="8"/>
      <c r="AC46" s="8"/>
      <c r="AD46" s="8"/>
      <c r="AE46" s="8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</row>
    <row r="47" spans="23:51" ht="16.5" customHeight="1">
      <c r="W47" s="8"/>
      <c r="X47" s="8"/>
      <c r="Y47" s="8"/>
      <c r="Z47" s="8"/>
      <c r="AA47" s="8"/>
      <c r="AB47" s="8"/>
      <c r="AC47" s="8"/>
      <c r="AD47" s="8"/>
      <c r="AE47" s="8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</row>
    <row r="48" spans="1:51" ht="16.5" customHeight="1">
      <c r="A48" s="101" t="s">
        <v>28</v>
      </c>
      <c r="B48" s="102"/>
      <c r="C48" s="102"/>
      <c r="D48" s="40" t="s">
        <v>33</v>
      </c>
      <c r="E48" s="126" t="s">
        <v>44</v>
      </c>
      <c r="F48" s="126"/>
      <c r="G48" s="126"/>
      <c r="H48" s="22" t="s">
        <v>6</v>
      </c>
      <c r="I48" s="126" t="s">
        <v>98</v>
      </c>
      <c r="J48" s="126"/>
      <c r="K48" s="126"/>
      <c r="L48" s="36" t="s">
        <v>34</v>
      </c>
      <c r="M48" s="23"/>
      <c r="N48" s="22"/>
      <c r="O48" s="36"/>
      <c r="P48" s="36"/>
      <c r="Q48" s="31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</row>
    <row r="49" spans="1:51" ht="16.5" customHeight="1">
      <c r="A49" s="85" t="s">
        <v>25</v>
      </c>
      <c r="B49" s="86"/>
      <c r="C49" s="86"/>
      <c r="D49" s="11" t="s">
        <v>23</v>
      </c>
      <c r="E49" s="100">
        <f>G44</f>
        <v>45000000</v>
      </c>
      <c r="F49" s="100"/>
      <c r="G49" s="100"/>
      <c r="H49" s="3" t="s">
        <v>6</v>
      </c>
      <c r="I49" s="100">
        <f>A5</f>
        <v>30000000</v>
      </c>
      <c r="J49" s="100"/>
      <c r="K49" s="100"/>
      <c r="L49" s="9" t="s">
        <v>35</v>
      </c>
      <c r="M49" s="13"/>
      <c r="N49" s="3"/>
      <c r="O49" s="9"/>
      <c r="P49" s="9"/>
      <c r="Q49" s="32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</row>
    <row r="50" spans="1:51" ht="16.5" customHeight="1">
      <c r="A50" s="70" t="s">
        <v>25</v>
      </c>
      <c r="B50" s="71"/>
      <c r="C50" s="71"/>
      <c r="D50" s="172">
        <f>(E49-A5)/5</f>
        <v>3000000</v>
      </c>
      <c r="E50" s="172"/>
      <c r="F50" s="172"/>
      <c r="G50" s="41" t="s">
        <v>4</v>
      </c>
      <c r="H50" s="41"/>
      <c r="I50" s="27"/>
      <c r="J50" s="27"/>
      <c r="K50" s="27"/>
      <c r="L50" s="34"/>
      <c r="M50" s="27"/>
      <c r="N50" s="27"/>
      <c r="O50" s="34"/>
      <c r="P50" s="34"/>
      <c r="Q50" s="3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Y50" s="4"/>
    </row>
    <row r="51" spans="19:51" ht="16.5" customHeight="1"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Y51" s="3"/>
    </row>
    <row r="52" spans="1:51" ht="16.5" customHeight="1">
      <c r="A52" s="171">
        <v>12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8"/>
      <c r="Z52" s="8"/>
      <c r="AA52" s="8"/>
      <c r="AB52" s="8"/>
      <c r="AC52" s="8"/>
      <c r="AD52" s="8"/>
      <c r="AE52" s="8"/>
      <c r="AY52" s="6"/>
    </row>
    <row r="53" spans="36:51" ht="16.5" customHeight="1"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</row>
    <row r="54" spans="36:51" ht="16.5" customHeight="1">
      <c r="AJ54" s="7"/>
      <c r="AX54" s="4"/>
      <c r="AY54" s="4"/>
    </row>
    <row r="55" spans="50:51" ht="16.5" customHeight="1">
      <c r="AX55" s="3"/>
      <c r="AY55" s="3"/>
    </row>
    <row r="56" spans="50:51" ht="18" customHeight="1">
      <c r="AX56" s="6"/>
      <c r="AY56" s="6"/>
    </row>
    <row r="57" ht="18" customHeight="1"/>
    <row r="58" spans="50:51" ht="18" customHeight="1">
      <c r="AX58" s="4"/>
      <c r="AY58" s="4"/>
    </row>
    <row r="59" spans="50:51" ht="18" customHeight="1">
      <c r="AX59" s="4"/>
      <c r="AY59" s="4"/>
    </row>
    <row r="60" spans="50:51" ht="18" customHeight="1">
      <c r="AX60" s="3"/>
      <c r="AY60" s="3"/>
    </row>
    <row r="61" spans="50:51" ht="18" customHeight="1">
      <c r="AX61" s="6"/>
      <c r="AY61" s="6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</sheetData>
  <sheetProtection/>
  <mergeCells count="123">
    <mergeCell ref="A52:X52"/>
    <mergeCell ref="B45:F45"/>
    <mergeCell ref="A49:C49"/>
    <mergeCell ref="A50:C50"/>
    <mergeCell ref="E49:G49"/>
    <mergeCell ref="D50:F50"/>
    <mergeCell ref="E48:G48"/>
    <mergeCell ref="A48:C48"/>
    <mergeCell ref="A7:C7"/>
    <mergeCell ref="A8:C8"/>
    <mergeCell ref="A9:C9"/>
    <mergeCell ref="A10:C10"/>
    <mergeCell ref="E9:G9"/>
    <mergeCell ref="G45:N45"/>
    <mergeCell ref="D40:F40"/>
    <mergeCell ref="D43:F43"/>
    <mergeCell ref="M9:O9"/>
    <mergeCell ref="D41:F41"/>
    <mergeCell ref="Q9:S9"/>
    <mergeCell ref="D10:G10"/>
    <mergeCell ref="K44:N44"/>
    <mergeCell ref="B44:F44"/>
    <mergeCell ref="B36:C36"/>
    <mergeCell ref="B37:C37"/>
    <mergeCell ref="B38:C38"/>
    <mergeCell ref="C21:J21"/>
    <mergeCell ref="D37:F37"/>
    <mergeCell ref="D38:F38"/>
    <mergeCell ref="K38:N38"/>
    <mergeCell ref="G39:J39"/>
    <mergeCell ref="K39:N39"/>
    <mergeCell ref="G40:J40"/>
    <mergeCell ref="K40:N40"/>
    <mergeCell ref="D39:F39"/>
    <mergeCell ref="K41:N41"/>
    <mergeCell ref="G43:J43"/>
    <mergeCell ref="K43:N43"/>
    <mergeCell ref="B39:C39"/>
    <mergeCell ref="B40:C40"/>
    <mergeCell ref="B41:C41"/>
    <mergeCell ref="B42:C42"/>
    <mergeCell ref="D42:F42"/>
    <mergeCell ref="G42:J42"/>
    <mergeCell ref="K42:N42"/>
    <mergeCell ref="G36:J36"/>
    <mergeCell ref="K36:N36"/>
    <mergeCell ref="D36:F36"/>
    <mergeCell ref="H33:J33"/>
    <mergeCell ref="D33:F33"/>
    <mergeCell ref="D34:F34"/>
    <mergeCell ref="B28:J28"/>
    <mergeCell ref="A32:C32"/>
    <mergeCell ref="K22:N22"/>
    <mergeCell ref="C23:J23"/>
    <mergeCell ref="K23:N23"/>
    <mergeCell ref="K24:N24"/>
    <mergeCell ref="K28:N28"/>
    <mergeCell ref="K29:N29"/>
    <mergeCell ref="A33:C33"/>
    <mergeCell ref="A34:C34"/>
    <mergeCell ref="C27:J27"/>
    <mergeCell ref="K18:N18"/>
    <mergeCell ref="K19:N19"/>
    <mergeCell ref="B43:C43"/>
    <mergeCell ref="G41:J41"/>
    <mergeCell ref="B25:B27"/>
    <mergeCell ref="C24:J24"/>
    <mergeCell ref="C20:J20"/>
    <mergeCell ref="C17:J17"/>
    <mergeCell ref="C18:J18"/>
    <mergeCell ref="C19:J19"/>
    <mergeCell ref="K26:N26"/>
    <mergeCell ref="K27:N27"/>
    <mergeCell ref="C22:J22"/>
    <mergeCell ref="C26:J26"/>
    <mergeCell ref="M13:O13"/>
    <mergeCell ref="I48:K48"/>
    <mergeCell ref="C25:J25"/>
    <mergeCell ref="K20:N20"/>
    <mergeCell ref="B16:J16"/>
    <mergeCell ref="B17:B24"/>
    <mergeCell ref="K21:N21"/>
    <mergeCell ref="K25:N25"/>
    <mergeCell ref="K16:N16"/>
    <mergeCell ref="K17:N17"/>
    <mergeCell ref="D12:F12"/>
    <mergeCell ref="D13:F13"/>
    <mergeCell ref="D14:F14"/>
    <mergeCell ref="I49:K49"/>
    <mergeCell ref="G37:J37"/>
    <mergeCell ref="K37:N37"/>
    <mergeCell ref="G38:J38"/>
    <mergeCell ref="G44:J44"/>
    <mergeCell ref="D32:F32"/>
    <mergeCell ref="I13:K13"/>
    <mergeCell ref="P5:R5"/>
    <mergeCell ref="S3:U3"/>
    <mergeCell ref="S4:U4"/>
    <mergeCell ref="S5:U5"/>
    <mergeCell ref="V5:X5"/>
    <mergeCell ref="V3:X4"/>
    <mergeCell ref="P3:R3"/>
    <mergeCell ref="P4:R4"/>
    <mergeCell ref="J3:L3"/>
    <mergeCell ref="J4:L4"/>
    <mergeCell ref="J5:L5"/>
    <mergeCell ref="G3:I3"/>
    <mergeCell ref="G4:I4"/>
    <mergeCell ref="B29:J29"/>
    <mergeCell ref="I9:K9"/>
    <mergeCell ref="A12:C12"/>
    <mergeCell ref="A13:C13"/>
    <mergeCell ref="A14:C14"/>
    <mergeCell ref="A3:C3"/>
    <mergeCell ref="A4:C4"/>
    <mergeCell ref="A5:C5"/>
    <mergeCell ref="D3:F3"/>
    <mergeCell ref="M3:O3"/>
    <mergeCell ref="M4:O4"/>
    <mergeCell ref="M5:O5"/>
    <mergeCell ref="G5:I5"/>
    <mergeCell ref="D4:F4"/>
    <mergeCell ref="D5:F5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1"/>
  <sheetViews>
    <sheetView tabSelected="1" view="pageBreakPreview" zoomScaleSheetLayoutView="100" zoomScalePageLayoutView="0" workbookViewId="0" topLeftCell="A1">
      <selection activeCell="AI8" sqref="AI8"/>
    </sheetView>
  </sheetViews>
  <sheetFormatPr defaultColWidth="9.625" defaultRowHeight="56.25" customHeight="1"/>
  <cols>
    <col min="1" max="52" width="3.625" style="1" customWidth="1"/>
    <col min="53" max="67" width="4.00390625" style="1" customWidth="1"/>
    <col min="68" max="16384" width="9.625" style="1" customWidth="1"/>
  </cols>
  <sheetData>
    <row r="1" ht="24.75" customHeight="1">
      <c r="A1" s="61" t="s">
        <v>102</v>
      </c>
    </row>
    <row r="2" spans="1:31" ht="18" customHeight="1">
      <c r="A2" s="17"/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X2" s="19" t="s">
        <v>0</v>
      </c>
      <c r="Y2" s="2"/>
      <c r="Z2" s="2"/>
      <c r="AA2" s="2"/>
      <c r="AB2" s="2"/>
      <c r="AC2" s="2"/>
      <c r="AD2" s="2"/>
      <c r="AE2" s="2"/>
    </row>
    <row r="3" spans="1:24" ht="53.25" customHeight="1">
      <c r="A3" s="88" t="s">
        <v>77</v>
      </c>
      <c r="B3" s="89"/>
      <c r="C3" s="90"/>
      <c r="D3" s="91" t="s">
        <v>78</v>
      </c>
      <c r="E3" s="92"/>
      <c r="F3" s="93"/>
      <c r="G3" s="88" t="s">
        <v>79</v>
      </c>
      <c r="H3" s="89"/>
      <c r="I3" s="90"/>
      <c r="J3" s="88" t="s">
        <v>20</v>
      </c>
      <c r="K3" s="89"/>
      <c r="L3" s="90"/>
      <c r="M3" s="88" t="s">
        <v>21</v>
      </c>
      <c r="N3" s="89"/>
      <c r="O3" s="90"/>
      <c r="P3" s="91" t="s">
        <v>80</v>
      </c>
      <c r="Q3" s="92"/>
      <c r="R3" s="93"/>
      <c r="S3" s="88" t="s">
        <v>71</v>
      </c>
      <c r="T3" s="89"/>
      <c r="U3" s="90"/>
      <c r="V3" s="113" t="s">
        <v>22</v>
      </c>
      <c r="W3" s="114"/>
      <c r="X3" s="115"/>
    </row>
    <row r="4" spans="1:24" ht="15.75" customHeight="1" thickBot="1">
      <c r="A4" s="82" t="s">
        <v>13</v>
      </c>
      <c r="B4" s="83"/>
      <c r="C4" s="84"/>
      <c r="D4" s="82" t="s">
        <v>14</v>
      </c>
      <c r="E4" s="83"/>
      <c r="F4" s="84"/>
      <c r="G4" s="82" t="s">
        <v>15</v>
      </c>
      <c r="H4" s="83"/>
      <c r="I4" s="84"/>
      <c r="J4" s="82" t="s">
        <v>16</v>
      </c>
      <c r="K4" s="83"/>
      <c r="L4" s="84"/>
      <c r="M4" s="82" t="s">
        <v>18</v>
      </c>
      <c r="N4" s="83"/>
      <c r="O4" s="84"/>
      <c r="P4" s="82" t="s">
        <v>17</v>
      </c>
      <c r="Q4" s="83"/>
      <c r="R4" s="84"/>
      <c r="S4" s="79" t="s">
        <v>19</v>
      </c>
      <c r="T4" s="80"/>
      <c r="U4" s="81"/>
      <c r="V4" s="116"/>
      <c r="W4" s="117"/>
      <c r="X4" s="118"/>
    </row>
    <row r="5" spans="1:24" ht="23.25" customHeight="1" thickBot="1" thickTop="1">
      <c r="A5" s="75">
        <v>30000000</v>
      </c>
      <c r="B5" s="75"/>
      <c r="C5" s="75"/>
      <c r="D5" s="94">
        <f>$K$29</f>
        <v>11000000</v>
      </c>
      <c r="E5" s="94"/>
      <c r="F5" s="94"/>
      <c r="G5" s="94">
        <f>$D$34</f>
        <v>113000000</v>
      </c>
      <c r="H5" s="94"/>
      <c r="I5" s="94"/>
      <c r="J5" s="94">
        <f>$D$50</f>
        <v>3000000</v>
      </c>
      <c r="K5" s="94"/>
      <c r="L5" s="94"/>
      <c r="M5" s="94">
        <f>IF(($D$5-$J$5)*$A$5/$G$5&gt;0,($D$5-$J$5)*$A$5/$G$5,0)</f>
        <v>2123893.8053097343</v>
      </c>
      <c r="N5" s="94"/>
      <c r="O5" s="94"/>
      <c r="P5" s="94">
        <v>0</v>
      </c>
      <c r="Q5" s="94"/>
      <c r="R5" s="94"/>
      <c r="S5" s="96">
        <f>IF(A5&lt;P5,0,IF(A5&lt;=P5+M5,A5-P5,M5))</f>
        <v>2123893.8053097343</v>
      </c>
      <c r="T5" s="97"/>
      <c r="U5" s="98"/>
      <c r="V5" s="110"/>
      <c r="W5" s="111"/>
      <c r="X5" s="112"/>
    </row>
    <row r="6" spans="1:31" ht="16.5" customHeight="1" thickTop="1">
      <c r="A6" s="10"/>
      <c r="B6" s="10"/>
      <c r="C6" s="1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4" ht="16.5" customHeight="1">
      <c r="A7" s="101" t="s">
        <v>11</v>
      </c>
      <c r="B7" s="102"/>
      <c r="C7" s="102"/>
      <c r="D7" s="21" t="s">
        <v>81</v>
      </c>
      <c r="E7" s="21"/>
      <c r="F7" s="21"/>
      <c r="G7" s="21"/>
      <c r="H7" s="21"/>
      <c r="I7" s="21"/>
      <c r="J7" s="21"/>
      <c r="K7" s="22"/>
      <c r="L7" s="22"/>
      <c r="M7" s="22"/>
      <c r="N7" s="22"/>
      <c r="O7" s="22"/>
      <c r="P7" s="23"/>
      <c r="Q7" s="23"/>
      <c r="R7" s="23"/>
      <c r="S7" s="24"/>
      <c r="T7" s="8"/>
      <c r="U7" s="8"/>
      <c r="V7" s="8"/>
      <c r="W7" s="8"/>
      <c r="X7" s="8"/>
    </row>
    <row r="8" spans="1:24" ht="16.5" customHeight="1">
      <c r="A8" s="85" t="s">
        <v>12</v>
      </c>
      <c r="B8" s="86"/>
      <c r="C8" s="86"/>
      <c r="D8" s="12" t="s">
        <v>32</v>
      </c>
      <c r="E8" s="12"/>
      <c r="F8" s="12"/>
      <c r="G8" s="12"/>
      <c r="H8" s="12"/>
      <c r="I8" s="12"/>
      <c r="J8" s="12"/>
      <c r="K8" s="4"/>
      <c r="L8" s="4"/>
      <c r="M8" s="4"/>
      <c r="N8" s="4"/>
      <c r="O8" s="4"/>
      <c r="P8" s="13"/>
      <c r="Q8" s="13"/>
      <c r="R8" s="13"/>
      <c r="S8" s="25"/>
      <c r="T8" s="8"/>
      <c r="U8" s="8"/>
      <c r="V8" s="8"/>
      <c r="W8" s="8"/>
      <c r="X8" s="8"/>
    </row>
    <row r="9" spans="1:24" ht="16.5" customHeight="1">
      <c r="A9" s="85" t="s">
        <v>9</v>
      </c>
      <c r="B9" s="86"/>
      <c r="C9" s="86"/>
      <c r="D9" s="11" t="s">
        <v>23</v>
      </c>
      <c r="E9" s="100">
        <f>$D$14</f>
        <v>11000000</v>
      </c>
      <c r="F9" s="100"/>
      <c r="G9" s="100"/>
      <c r="H9" s="14" t="s">
        <v>5</v>
      </c>
      <c r="I9" s="100">
        <f>$D$50</f>
        <v>3000000</v>
      </c>
      <c r="J9" s="100"/>
      <c r="K9" s="100"/>
      <c r="L9" s="4" t="s">
        <v>30</v>
      </c>
      <c r="M9" s="100">
        <f>$A$5</f>
        <v>30000000</v>
      </c>
      <c r="N9" s="100"/>
      <c r="O9" s="100"/>
      <c r="P9" s="4" t="s">
        <v>31</v>
      </c>
      <c r="Q9" s="103">
        <f>$G5</f>
        <v>113000000</v>
      </c>
      <c r="R9" s="104"/>
      <c r="S9" s="105"/>
      <c r="T9" s="8"/>
      <c r="U9" s="8"/>
      <c r="V9" s="8"/>
      <c r="W9" s="8"/>
      <c r="X9" s="8"/>
    </row>
    <row r="10" spans="1:24" ht="16.5" customHeight="1">
      <c r="A10" s="70" t="s">
        <v>9</v>
      </c>
      <c r="B10" s="71"/>
      <c r="C10" s="71"/>
      <c r="D10" s="99">
        <f>IF(($D$14-$J$5)*$A$5/$G$5&gt;0,($D$14-$J$5)*$A$5/$G$5,0)</f>
        <v>2123893.8053097343</v>
      </c>
      <c r="E10" s="99"/>
      <c r="F10" s="99"/>
      <c r="G10" s="99"/>
      <c r="H10" s="26" t="s">
        <v>4</v>
      </c>
      <c r="I10" s="26"/>
      <c r="J10" s="26"/>
      <c r="K10" s="27"/>
      <c r="L10" s="27"/>
      <c r="M10" s="27"/>
      <c r="N10" s="27"/>
      <c r="O10" s="27"/>
      <c r="P10" s="27"/>
      <c r="Q10" s="27"/>
      <c r="R10" s="27"/>
      <c r="S10" s="28"/>
      <c r="T10" s="8"/>
      <c r="U10" s="8"/>
      <c r="V10" s="8"/>
      <c r="W10" s="8"/>
      <c r="X10" s="8"/>
    </row>
    <row r="11" spans="1:31" ht="16.5" customHeight="1">
      <c r="A11" s="10"/>
      <c r="B11" s="10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6.5" customHeight="1">
      <c r="A12" s="101" t="s">
        <v>10</v>
      </c>
      <c r="B12" s="102"/>
      <c r="C12" s="102"/>
      <c r="D12" s="119" t="s">
        <v>46</v>
      </c>
      <c r="E12" s="119"/>
      <c r="F12" s="119"/>
      <c r="G12" s="29" t="s">
        <v>6</v>
      </c>
      <c r="H12" s="20" t="s">
        <v>23</v>
      </c>
      <c r="I12" s="30" t="s">
        <v>36</v>
      </c>
      <c r="J12" s="30"/>
      <c r="K12" s="30"/>
      <c r="L12" s="29" t="s">
        <v>7</v>
      </c>
      <c r="M12" s="30" t="s">
        <v>37</v>
      </c>
      <c r="N12" s="30"/>
      <c r="O12" s="30"/>
      <c r="P12" s="30"/>
      <c r="Q12" s="31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6.5" customHeight="1">
      <c r="A13" s="85" t="s">
        <v>8</v>
      </c>
      <c r="B13" s="86"/>
      <c r="C13" s="86"/>
      <c r="D13" s="120">
        <f>$K$16</f>
        <v>60000000</v>
      </c>
      <c r="E13" s="120"/>
      <c r="F13" s="120"/>
      <c r="G13" s="4" t="s">
        <v>5</v>
      </c>
      <c r="H13" s="16" t="s">
        <v>23</v>
      </c>
      <c r="I13" s="100">
        <f>$K$24</f>
        <v>45500000</v>
      </c>
      <c r="J13" s="100"/>
      <c r="K13" s="100"/>
      <c r="L13" s="4" t="s">
        <v>7</v>
      </c>
      <c r="M13" s="100">
        <f>$K$27</f>
        <v>3500000</v>
      </c>
      <c r="N13" s="100"/>
      <c r="O13" s="100"/>
      <c r="P13" s="15" t="s">
        <v>24</v>
      </c>
      <c r="Q13" s="32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6.5" customHeight="1">
      <c r="A14" s="70" t="s">
        <v>8</v>
      </c>
      <c r="B14" s="71"/>
      <c r="C14" s="71"/>
      <c r="D14" s="99">
        <f>D13-(I13+M13)</f>
        <v>11000000</v>
      </c>
      <c r="E14" s="99"/>
      <c r="F14" s="99"/>
      <c r="G14" s="27" t="s">
        <v>4</v>
      </c>
      <c r="H14" s="33"/>
      <c r="I14" s="34"/>
      <c r="J14" s="34"/>
      <c r="K14" s="27"/>
      <c r="L14" s="27"/>
      <c r="M14" s="27"/>
      <c r="N14" s="27"/>
      <c r="O14" s="27"/>
      <c r="P14" s="34"/>
      <c r="Q14" s="35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51" ht="10.5" customHeight="1">
      <c r="A15" s="39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1"/>
      <c r="S15" s="8"/>
      <c r="T15" s="8"/>
      <c r="U15" s="8"/>
      <c r="V15" s="8"/>
      <c r="W15" s="8"/>
      <c r="X15" s="8"/>
      <c r="Y15" s="8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1" ht="16.5" customHeight="1">
      <c r="A16" s="37"/>
      <c r="B16" s="128" t="s">
        <v>47</v>
      </c>
      <c r="C16" s="129"/>
      <c r="D16" s="129"/>
      <c r="E16" s="129"/>
      <c r="F16" s="129"/>
      <c r="G16" s="129"/>
      <c r="H16" s="129"/>
      <c r="I16" s="129"/>
      <c r="J16" s="130"/>
      <c r="K16" s="134">
        <v>60000000</v>
      </c>
      <c r="L16" s="134"/>
      <c r="M16" s="134"/>
      <c r="N16" s="134"/>
      <c r="O16" s="9"/>
      <c r="P16" s="9"/>
      <c r="Q16" s="32"/>
      <c r="S16" s="8"/>
      <c r="T16" s="8"/>
      <c r="U16" s="8"/>
      <c r="V16" s="8"/>
      <c r="W16" s="8"/>
      <c r="X16" s="8"/>
      <c r="Y16" s="8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1:51" ht="16.5" customHeight="1">
      <c r="A17" s="37"/>
      <c r="B17" s="131" t="s">
        <v>73</v>
      </c>
      <c r="C17" s="66" t="s">
        <v>39</v>
      </c>
      <c r="D17" s="67"/>
      <c r="E17" s="67"/>
      <c r="F17" s="67"/>
      <c r="G17" s="67"/>
      <c r="H17" s="67"/>
      <c r="I17" s="67"/>
      <c r="J17" s="127"/>
      <c r="K17" s="65">
        <v>15000000</v>
      </c>
      <c r="L17" s="65"/>
      <c r="M17" s="65"/>
      <c r="N17" s="65"/>
      <c r="O17" s="9"/>
      <c r="P17" s="9"/>
      <c r="Q17" s="32"/>
      <c r="S17" s="8"/>
      <c r="T17" s="8"/>
      <c r="U17" s="8"/>
      <c r="V17" s="8"/>
      <c r="W17" s="8"/>
      <c r="X17" s="8"/>
      <c r="Y17" s="8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1:51" ht="16.5" customHeight="1">
      <c r="A18" s="37"/>
      <c r="B18" s="132"/>
      <c r="C18" s="66" t="s">
        <v>41</v>
      </c>
      <c r="D18" s="67"/>
      <c r="E18" s="67"/>
      <c r="F18" s="67"/>
      <c r="G18" s="67"/>
      <c r="H18" s="67"/>
      <c r="I18" s="67"/>
      <c r="J18" s="127"/>
      <c r="K18" s="65">
        <v>12000000</v>
      </c>
      <c r="L18" s="65"/>
      <c r="M18" s="65"/>
      <c r="N18" s="65"/>
      <c r="O18" s="9"/>
      <c r="P18" s="9"/>
      <c r="Q18" s="32"/>
      <c r="S18" s="8"/>
      <c r="T18" s="8"/>
      <c r="U18" s="8"/>
      <c r="V18" s="8"/>
      <c r="W18" s="8"/>
      <c r="X18" s="8"/>
      <c r="Y18" s="8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ht="16.5" customHeight="1">
      <c r="A19" s="37"/>
      <c r="B19" s="132"/>
      <c r="C19" s="66" t="s">
        <v>40</v>
      </c>
      <c r="D19" s="67"/>
      <c r="E19" s="67"/>
      <c r="F19" s="67"/>
      <c r="G19" s="67"/>
      <c r="H19" s="67"/>
      <c r="I19" s="67"/>
      <c r="J19" s="127"/>
      <c r="K19" s="65">
        <v>5000000</v>
      </c>
      <c r="L19" s="65"/>
      <c r="M19" s="65"/>
      <c r="N19" s="65"/>
      <c r="O19" s="9"/>
      <c r="P19" s="9"/>
      <c r="Q19" s="32"/>
      <c r="S19" s="8"/>
      <c r="T19" s="8"/>
      <c r="U19" s="8"/>
      <c r="V19" s="8"/>
      <c r="W19" s="8"/>
      <c r="X19" s="8"/>
      <c r="Y19" s="8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ht="16.5" customHeight="1">
      <c r="A20" s="37"/>
      <c r="B20" s="132"/>
      <c r="C20" s="66" t="s">
        <v>48</v>
      </c>
      <c r="D20" s="67"/>
      <c r="E20" s="67"/>
      <c r="F20" s="67"/>
      <c r="G20" s="67"/>
      <c r="H20" s="67"/>
      <c r="I20" s="67"/>
      <c r="J20" s="127"/>
      <c r="K20" s="65">
        <v>5000000</v>
      </c>
      <c r="L20" s="65"/>
      <c r="M20" s="65"/>
      <c r="N20" s="65"/>
      <c r="O20" s="9"/>
      <c r="P20" s="9"/>
      <c r="Q20" s="32"/>
      <c r="S20" s="8"/>
      <c r="T20" s="8"/>
      <c r="U20" s="8"/>
      <c r="V20" s="8"/>
      <c r="W20" s="8"/>
      <c r="X20" s="8"/>
      <c r="Y20" s="8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ht="16.5" customHeight="1">
      <c r="A21" s="37"/>
      <c r="B21" s="132"/>
      <c r="C21" s="66" t="s">
        <v>49</v>
      </c>
      <c r="D21" s="67"/>
      <c r="E21" s="67"/>
      <c r="F21" s="67"/>
      <c r="G21" s="67"/>
      <c r="H21" s="67"/>
      <c r="I21" s="67"/>
      <c r="J21" s="127"/>
      <c r="K21" s="65">
        <v>5000000</v>
      </c>
      <c r="L21" s="65"/>
      <c r="M21" s="65"/>
      <c r="N21" s="65"/>
      <c r="O21" s="9"/>
      <c r="P21" s="9"/>
      <c r="Q21" s="32"/>
      <c r="S21" s="8"/>
      <c r="T21" s="8"/>
      <c r="U21" s="8"/>
      <c r="V21" s="8"/>
      <c r="W21" s="8"/>
      <c r="X21" s="8"/>
      <c r="Y21" s="8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ht="16.5" customHeight="1">
      <c r="A22" s="37"/>
      <c r="B22" s="132"/>
      <c r="C22" s="66" t="s">
        <v>50</v>
      </c>
      <c r="D22" s="67"/>
      <c r="E22" s="67"/>
      <c r="F22" s="67"/>
      <c r="G22" s="67"/>
      <c r="H22" s="67"/>
      <c r="I22" s="67"/>
      <c r="J22" s="127"/>
      <c r="K22" s="65">
        <v>1500000</v>
      </c>
      <c r="L22" s="65"/>
      <c r="M22" s="65"/>
      <c r="N22" s="65"/>
      <c r="O22" s="9"/>
      <c r="P22" s="9"/>
      <c r="Q22" s="32"/>
      <c r="S22" s="8"/>
      <c r="T22" s="8"/>
      <c r="U22" s="8"/>
      <c r="V22" s="8"/>
      <c r="W22" s="8"/>
      <c r="X22" s="8"/>
      <c r="Y22" s="8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ht="16.5" customHeight="1">
      <c r="A23" s="37"/>
      <c r="B23" s="132"/>
      <c r="C23" s="66" t="s">
        <v>75</v>
      </c>
      <c r="D23" s="67"/>
      <c r="E23" s="67"/>
      <c r="F23" s="67"/>
      <c r="G23" s="67"/>
      <c r="H23" s="67"/>
      <c r="I23" s="67"/>
      <c r="J23" s="127"/>
      <c r="K23" s="65">
        <v>2000000</v>
      </c>
      <c r="L23" s="65"/>
      <c r="M23" s="65"/>
      <c r="N23" s="65"/>
      <c r="O23" s="9"/>
      <c r="P23" s="9"/>
      <c r="Q23" s="32"/>
      <c r="S23" s="8"/>
      <c r="T23" s="8"/>
      <c r="U23" s="8"/>
      <c r="V23" s="8"/>
      <c r="W23" s="8"/>
      <c r="X23" s="8"/>
      <c r="Y23" s="8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ht="16.5" customHeight="1">
      <c r="A24" s="37"/>
      <c r="B24" s="133"/>
      <c r="C24" s="143" t="s">
        <v>74</v>
      </c>
      <c r="D24" s="144"/>
      <c r="E24" s="144"/>
      <c r="F24" s="144"/>
      <c r="G24" s="144"/>
      <c r="H24" s="144"/>
      <c r="I24" s="144"/>
      <c r="J24" s="144"/>
      <c r="K24" s="65">
        <f>SUM(K17:N23)</f>
        <v>45500000</v>
      </c>
      <c r="L24" s="65"/>
      <c r="M24" s="65"/>
      <c r="N24" s="65"/>
      <c r="O24" s="9"/>
      <c r="P24" s="9"/>
      <c r="Q24" s="32"/>
      <c r="S24" s="8"/>
      <c r="T24" s="8"/>
      <c r="U24" s="8"/>
      <c r="V24" s="8"/>
      <c r="W24" s="8"/>
      <c r="X24" s="8"/>
      <c r="Y24" s="8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ht="16.5" customHeight="1">
      <c r="A25" s="37"/>
      <c r="B25" s="140" t="s">
        <v>76</v>
      </c>
      <c r="C25" s="66" t="s">
        <v>51</v>
      </c>
      <c r="D25" s="67"/>
      <c r="E25" s="67"/>
      <c r="F25" s="67"/>
      <c r="G25" s="67"/>
      <c r="H25" s="67"/>
      <c r="I25" s="67"/>
      <c r="J25" s="127"/>
      <c r="K25" s="65">
        <v>1500000</v>
      </c>
      <c r="L25" s="65"/>
      <c r="M25" s="65"/>
      <c r="N25" s="65"/>
      <c r="O25" s="9"/>
      <c r="P25" s="9"/>
      <c r="Q25" s="32"/>
      <c r="S25" s="8"/>
      <c r="T25" s="8"/>
      <c r="U25" s="8"/>
      <c r="V25" s="8"/>
      <c r="W25" s="8"/>
      <c r="X25" s="8"/>
      <c r="Y25" s="8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51" ht="16.5" customHeight="1">
      <c r="A26" s="37"/>
      <c r="B26" s="141"/>
      <c r="C26" s="66" t="s">
        <v>52</v>
      </c>
      <c r="D26" s="67"/>
      <c r="E26" s="67"/>
      <c r="F26" s="67"/>
      <c r="G26" s="67"/>
      <c r="H26" s="67"/>
      <c r="I26" s="67"/>
      <c r="J26" s="127"/>
      <c r="K26" s="65">
        <v>2000000</v>
      </c>
      <c r="L26" s="65"/>
      <c r="M26" s="65"/>
      <c r="N26" s="65"/>
      <c r="O26" s="9"/>
      <c r="P26" s="9"/>
      <c r="Q26" s="32"/>
      <c r="S26" s="8"/>
      <c r="T26" s="8"/>
      <c r="U26" s="8"/>
      <c r="V26" s="8"/>
      <c r="W26" s="8"/>
      <c r="X26" s="8"/>
      <c r="Y26" s="8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ht="16.5" customHeight="1" thickBot="1">
      <c r="A27" s="37"/>
      <c r="B27" s="142"/>
      <c r="C27" s="136" t="s">
        <v>53</v>
      </c>
      <c r="D27" s="137"/>
      <c r="E27" s="137"/>
      <c r="F27" s="137"/>
      <c r="G27" s="137"/>
      <c r="H27" s="137"/>
      <c r="I27" s="137"/>
      <c r="J27" s="137"/>
      <c r="K27" s="135">
        <f>SUM(K25:N26)</f>
        <v>3500000</v>
      </c>
      <c r="L27" s="135"/>
      <c r="M27" s="135"/>
      <c r="N27" s="135"/>
      <c r="O27" s="9"/>
      <c r="P27" s="9"/>
      <c r="Q27" s="32"/>
      <c r="S27" s="8"/>
      <c r="T27" s="8"/>
      <c r="U27" s="8"/>
      <c r="V27" s="8"/>
      <c r="W27" s="8"/>
      <c r="X27" s="8"/>
      <c r="Y27" s="8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ht="16.5" customHeight="1" thickBot="1" thickTop="1">
      <c r="A28" s="37"/>
      <c r="B28" s="145" t="s">
        <v>45</v>
      </c>
      <c r="C28" s="146"/>
      <c r="D28" s="146"/>
      <c r="E28" s="146"/>
      <c r="F28" s="146"/>
      <c r="G28" s="146"/>
      <c r="H28" s="146"/>
      <c r="I28" s="146"/>
      <c r="J28" s="146"/>
      <c r="K28" s="149">
        <f>SUM(K24,K27)</f>
        <v>49000000</v>
      </c>
      <c r="L28" s="149"/>
      <c r="M28" s="149"/>
      <c r="N28" s="149"/>
      <c r="O28" s="9"/>
      <c r="P28" s="9"/>
      <c r="Q28" s="32"/>
      <c r="S28" s="8"/>
      <c r="T28" s="8"/>
      <c r="U28" s="8"/>
      <c r="V28" s="8"/>
      <c r="W28" s="8"/>
      <c r="X28" s="8"/>
      <c r="Y28" s="8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1:51" ht="16.5" customHeight="1" thickTop="1">
      <c r="A29" s="37"/>
      <c r="B29" s="107" t="s">
        <v>29</v>
      </c>
      <c r="C29" s="108"/>
      <c r="D29" s="108"/>
      <c r="E29" s="108"/>
      <c r="F29" s="108"/>
      <c r="G29" s="108"/>
      <c r="H29" s="108"/>
      <c r="I29" s="108"/>
      <c r="J29" s="109"/>
      <c r="K29" s="150">
        <f>K16-K28</f>
        <v>11000000</v>
      </c>
      <c r="L29" s="150"/>
      <c r="M29" s="150"/>
      <c r="N29" s="150"/>
      <c r="O29" s="9"/>
      <c r="P29" s="9"/>
      <c r="Q29" s="32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51" ht="16.5" customHeight="1">
      <c r="A30" s="38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9:51" ht="16.5" customHeight="1"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ht="16.5" customHeight="1">
      <c r="A32" s="147" t="s">
        <v>27</v>
      </c>
      <c r="B32" s="148"/>
      <c r="C32" s="148"/>
      <c r="D32" s="119" t="s">
        <v>43</v>
      </c>
      <c r="E32" s="119"/>
      <c r="F32" s="119"/>
      <c r="G32" s="22" t="s">
        <v>7</v>
      </c>
      <c r="H32" s="30" t="s">
        <v>61</v>
      </c>
      <c r="I32" s="30"/>
      <c r="J32" s="30"/>
      <c r="K32" s="30"/>
      <c r="L32" s="22"/>
      <c r="M32" s="22"/>
      <c r="N32" s="36"/>
      <c r="O32" s="36"/>
      <c r="P32" s="36"/>
      <c r="Q32" s="31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X32" s="5"/>
      <c r="AY32" s="5"/>
    </row>
    <row r="33" spans="1:51" ht="16.5" customHeight="1">
      <c r="A33" s="85" t="s">
        <v>26</v>
      </c>
      <c r="B33" s="86"/>
      <c r="C33" s="86"/>
      <c r="D33" s="120">
        <f>$G$44</f>
        <v>45000000</v>
      </c>
      <c r="E33" s="120"/>
      <c r="F33" s="120"/>
      <c r="G33" s="4" t="s">
        <v>7</v>
      </c>
      <c r="H33" s="120">
        <f>$K$44</f>
        <v>68000000</v>
      </c>
      <c r="I33" s="120"/>
      <c r="J33" s="120"/>
      <c r="K33" s="9"/>
      <c r="L33" s="4"/>
      <c r="M33" s="3"/>
      <c r="N33" s="9"/>
      <c r="O33" s="9"/>
      <c r="P33" s="9"/>
      <c r="Q33" s="32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X33" s="5"/>
      <c r="AY33" s="5"/>
    </row>
    <row r="34" spans="1:51" ht="16.5" customHeight="1">
      <c r="A34" s="70" t="s">
        <v>26</v>
      </c>
      <c r="B34" s="71"/>
      <c r="C34" s="71"/>
      <c r="D34" s="99">
        <f>$D$33+$H$33</f>
        <v>113000000</v>
      </c>
      <c r="E34" s="99"/>
      <c r="F34" s="99"/>
      <c r="G34" s="27" t="s">
        <v>4</v>
      </c>
      <c r="H34" s="26"/>
      <c r="I34" s="34"/>
      <c r="J34" s="27"/>
      <c r="K34" s="27"/>
      <c r="L34" s="27"/>
      <c r="M34" s="27"/>
      <c r="N34" s="34"/>
      <c r="O34" s="34"/>
      <c r="P34" s="34"/>
      <c r="Q34" s="35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X34" s="5"/>
      <c r="AY34" s="5"/>
    </row>
    <row r="35" spans="1:51" ht="10.5" customHeight="1">
      <c r="A35" s="3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1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1:51" ht="16.5" customHeight="1" thickBot="1">
      <c r="A36" s="37"/>
      <c r="B36" s="138" t="s">
        <v>1</v>
      </c>
      <c r="C36" s="139"/>
      <c r="D36" s="153" t="s">
        <v>82</v>
      </c>
      <c r="E36" s="154"/>
      <c r="F36" s="155"/>
      <c r="G36" s="151" t="s">
        <v>83</v>
      </c>
      <c r="H36" s="152"/>
      <c r="I36" s="152"/>
      <c r="J36" s="152"/>
      <c r="K36" s="151" t="s">
        <v>61</v>
      </c>
      <c r="L36" s="152"/>
      <c r="M36" s="152"/>
      <c r="N36" s="152"/>
      <c r="O36" s="9"/>
      <c r="P36" s="9"/>
      <c r="Q36" s="32"/>
      <c r="S36" s="8"/>
      <c r="X36" s="8"/>
      <c r="Y36" s="8"/>
      <c r="Z36" s="8"/>
      <c r="AA36" s="8"/>
      <c r="AB36" s="8"/>
      <c r="AC36" s="8"/>
      <c r="AD36" s="8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51" ht="16.5" customHeight="1" thickTop="1">
      <c r="A37" s="37"/>
      <c r="B37" s="166">
        <v>4</v>
      </c>
      <c r="C37" s="167"/>
      <c r="D37" s="163">
        <v>4</v>
      </c>
      <c r="E37" s="164"/>
      <c r="F37" s="164"/>
      <c r="G37" s="121">
        <v>15000000</v>
      </c>
      <c r="H37" s="122"/>
      <c r="I37" s="122"/>
      <c r="J37" s="121"/>
      <c r="K37" s="121"/>
      <c r="L37" s="121"/>
      <c r="M37" s="121"/>
      <c r="N37" s="121"/>
      <c r="O37" s="9"/>
      <c r="P37" s="9"/>
      <c r="Q37" s="32"/>
      <c r="S37" s="8"/>
      <c r="X37" s="8"/>
      <c r="Y37" s="8"/>
      <c r="Z37" s="8"/>
      <c r="AA37" s="8"/>
      <c r="AB37" s="8"/>
      <c r="AC37" s="8"/>
      <c r="AD37" s="8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1:51" ht="16.5" customHeight="1">
      <c r="A38" s="37"/>
      <c r="B38" s="160">
        <v>5</v>
      </c>
      <c r="C38" s="161"/>
      <c r="D38" s="160">
        <v>5</v>
      </c>
      <c r="E38" s="162"/>
      <c r="F38" s="162"/>
      <c r="G38" s="124">
        <v>30000000</v>
      </c>
      <c r="H38" s="125"/>
      <c r="I38" s="125"/>
      <c r="J38" s="124"/>
      <c r="K38" s="124">
        <v>19000000</v>
      </c>
      <c r="L38" s="124"/>
      <c r="M38" s="124"/>
      <c r="N38" s="124"/>
      <c r="O38" s="9"/>
      <c r="P38" s="9"/>
      <c r="Q38" s="32"/>
      <c r="S38" s="8"/>
      <c r="X38" s="8"/>
      <c r="Y38" s="8"/>
      <c r="Z38" s="8"/>
      <c r="AA38" s="8"/>
      <c r="AB38" s="8"/>
      <c r="AC38" s="8"/>
      <c r="AD38" s="8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51" ht="16.5" customHeight="1">
      <c r="A39" s="37"/>
      <c r="B39" s="160">
        <v>6</v>
      </c>
      <c r="C39" s="161"/>
      <c r="D39" s="160"/>
      <c r="E39" s="162"/>
      <c r="F39" s="162"/>
      <c r="G39" s="124"/>
      <c r="H39" s="125"/>
      <c r="I39" s="125"/>
      <c r="J39" s="124"/>
      <c r="K39" s="124">
        <v>49000000</v>
      </c>
      <c r="L39" s="124"/>
      <c r="M39" s="124"/>
      <c r="N39" s="124"/>
      <c r="O39" s="9"/>
      <c r="P39" s="9"/>
      <c r="Q39" s="32"/>
      <c r="S39" s="8"/>
      <c r="X39" s="8"/>
      <c r="Y39" s="8"/>
      <c r="Z39" s="8"/>
      <c r="AA39" s="8"/>
      <c r="AB39" s="8"/>
      <c r="AC39" s="8"/>
      <c r="AD39" s="8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1:51" ht="16.5" customHeight="1">
      <c r="A40" s="37"/>
      <c r="B40" s="160">
        <v>7</v>
      </c>
      <c r="C40" s="161"/>
      <c r="D40" s="160"/>
      <c r="E40" s="162"/>
      <c r="F40" s="162"/>
      <c r="G40" s="124"/>
      <c r="H40" s="125"/>
      <c r="I40" s="125"/>
      <c r="J40" s="124"/>
      <c r="K40" s="124"/>
      <c r="L40" s="124"/>
      <c r="M40" s="124"/>
      <c r="N40" s="124"/>
      <c r="O40" s="9"/>
      <c r="P40" s="9"/>
      <c r="Q40" s="32"/>
      <c r="S40" s="8"/>
      <c r="X40" s="8"/>
      <c r="Y40" s="8"/>
      <c r="Z40" s="8"/>
      <c r="AA40" s="8"/>
      <c r="AB40" s="8"/>
      <c r="AC40" s="8"/>
      <c r="AD40" s="8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1:51" ht="16.5" customHeight="1">
      <c r="A41" s="37"/>
      <c r="B41" s="160">
        <v>8</v>
      </c>
      <c r="C41" s="161"/>
      <c r="D41" s="160"/>
      <c r="E41" s="162"/>
      <c r="F41" s="162"/>
      <c r="G41" s="124"/>
      <c r="H41" s="125"/>
      <c r="I41" s="125"/>
      <c r="J41" s="124"/>
      <c r="K41" s="124"/>
      <c r="L41" s="124"/>
      <c r="M41" s="124"/>
      <c r="N41" s="124"/>
      <c r="O41" s="9"/>
      <c r="P41" s="9"/>
      <c r="Q41" s="32"/>
      <c r="S41" s="8"/>
      <c r="X41" s="8"/>
      <c r="Y41" s="8"/>
      <c r="Z41" s="8"/>
      <c r="AA41" s="8"/>
      <c r="AB41" s="8"/>
      <c r="AC41" s="8"/>
      <c r="AD41" s="8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:51" ht="16.5" customHeight="1">
      <c r="A42" s="37"/>
      <c r="B42" s="160">
        <v>9</v>
      </c>
      <c r="C42" s="161"/>
      <c r="D42" s="160"/>
      <c r="E42" s="162"/>
      <c r="F42" s="162"/>
      <c r="G42" s="124"/>
      <c r="H42" s="125"/>
      <c r="I42" s="125"/>
      <c r="J42" s="124"/>
      <c r="K42" s="124"/>
      <c r="L42" s="124"/>
      <c r="M42" s="124"/>
      <c r="N42" s="124"/>
      <c r="O42" s="9"/>
      <c r="P42" s="9"/>
      <c r="Q42" s="32"/>
      <c r="S42" s="8"/>
      <c r="X42" s="8"/>
      <c r="Y42" s="8"/>
      <c r="Z42" s="8"/>
      <c r="AA42" s="8"/>
      <c r="AB42" s="8"/>
      <c r="AC42" s="8"/>
      <c r="AD42" s="8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51" ht="16.5" customHeight="1" thickBot="1">
      <c r="A43" s="37"/>
      <c r="B43" s="138">
        <v>10</v>
      </c>
      <c r="C43" s="139"/>
      <c r="D43" s="138"/>
      <c r="E43" s="170"/>
      <c r="F43" s="139"/>
      <c r="G43" s="156"/>
      <c r="H43" s="157"/>
      <c r="I43" s="157"/>
      <c r="J43" s="158"/>
      <c r="K43" s="159"/>
      <c r="L43" s="159"/>
      <c r="M43" s="159"/>
      <c r="N43" s="159"/>
      <c r="O43" s="9"/>
      <c r="P43" s="9"/>
      <c r="Q43" s="32"/>
      <c r="S43" s="8"/>
      <c r="X43" s="8"/>
      <c r="Y43" s="8"/>
      <c r="Z43" s="8"/>
      <c r="AA43" s="8"/>
      <c r="AB43" s="8"/>
      <c r="AC43" s="8"/>
      <c r="AD43" s="8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1:51" ht="16.5" customHeight="1" thickTop="1">
      <c r="A44" s="37"/>
      <c r="B44" s="163" t="s">
        <v>2</v>
      </c>
      <c r="C44" s="164"/>
      <c r="D44" s="164"/>
      <c r="E44" s="164"/>
      <c r="F44" s="165"/>
      <c r="G44" s="121">
        <f>SUM(G37:J43)</f>
        <v>45000000</v>
      </c>
      <c r="H44" s="121"/>
      <c r="I44" s="121"/>
      <c r="J44" s="121"/>
      <c r="K44" s="121">
        <f>SUM(K37:N43)</f>
        <v>68000000</v>
      </c>
      <c r="L44" s="121"/>
      <c r="M44" s="121"/>
      <c r="N44" s="121"/>
      <c r="O44" s="9"/>
      <c r="P44" s="9"/>
      <c r="Q44" s="32"/>
      <c r="S44" s="8"/>
      <c r="X44" s="8"/>
      <c r="Y44" s="8"/>
      <c r="Z44" s="8"/>
      <c r="AA44" s="8"/>
      <c r="AB44" s="8"/>
      <c r="AC44" s="8"/>
      <c r="AD44" s="8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1:51" ht="16.5" customHeight="1">
      <c r="A45" s="37"/>
      <c r="B45" s="160" t="s">
        <v>3</v>
      </c>
      <c r="C45" s="162"/>
      <c r="D45" s="162"/>
      <c r="E45" s="162"/>
      <c r="F45" s="161"/>
      <c r="G45" s="168">
        <f>SUM(G44:N44)</f>
        <v>113000000</v>
      </c>
      <c r="H45" s="169"/>
      <c r="I45" s="169"/>
      <c r="J45" s="169"/>
      <c r="K45" s="169"/>
      <c r="L45" s="169"/>
      <c r="M45" s="169"/>
      <c r="N45" s="125"/>
      <c r="O45" s="9"/>
      <c r="P45" s="9"/>
      <c r="Q45" s="32"/>
      <c r="S45" s="8"/>
      <c r="X45" s="8"/>
      <c r="Y45" s="8"/>
      <c r="Z45" s="8"/>
      <c r="AA45" s="8"/>
      <c r="AB45" s="8"/>
      <c r="AC45" s="8"/>
      <c r="AD45" s="8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1:51" ht="16.5" customHeight="1">
      <c r="A46" s="38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S46" s="8"/>
      <c r="X46" s="8"/>
      <c r="Y46" s="8"/>
      <c r="Z46" s="8"/>
      <c r="AA46" s="8"/>
      <c r="AB46" s="8"/>
      <c r="AC46" s="8"/>
      <c r="AD46" s="8"/>
      <c r="AE46" s="8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</row>
    <row r="47" spans="23:51" ht="16.5" customHeight="1">
      <c r="W47" s="8"/>
      <c r="X47" s="8"/>
      <c r="Y47" s="8"/>
      <c r="Z47" s="8"/>
      <c r="AA47" s="8"/>
      <c r="AB47" s="8"/>
      <c r="AC47" s="8"/>
      <c r="AD47" s="8"/>
      <c r="AE47" s="8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</row>
    <row r="48" spans="1:51" ht="16.5" customHeight="1">
      <c r="A48" s="101" t="s">
        <v>28</v>
      </c>
      <c r="B48" s="102"/>
      <c r="C48" s="102"/>
      <c r="D48" s="40" t="s">
        <v>23</v>
      </c>
      <c r="E48" s="126" t="s">
        <v>44</v>
      </c>
      <c r="F48" s="126"/>
      <c r="G48" s="126"/>
      <c r="H48" s="22" t="s">
        <v>6</v>
      </c>
      <c r="I48" s="126" t="s">
        <v>84</v>
      </c>
      <c r="J48" s="126"/>
      <c r="K48" s="126"/>
      <c r="L48" s="36" t="s">
        <v>34</v>
      </c>
      <c r="M48" s="23"/>
      <c r="N48" s="22"/>
      <c r="O48" s="36"/>
      <c r="P48" s="36"/>
      <c r="Q48" s="31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</row>
    <row r="49" spans="1:51" ht="16.5" customHeight="1">
      <c r="A49" s="85" t="s">
        <v>25</v>
      </c>
      <c r="B49" s="86"/>
      <c r="C49" s="86"/>
      <c r="D49" s="11" t="s">
        <v>23</v>
      </c>
      <c r="E49" s="100">
        <f>$G$44</f>
        <v>45000000</v>
      </c>
      <c r="F49" s="100"/>
      <c r="G49" s="100"/>
      <c r="H49" s="3" t="s">
        <v>6</v>
      </c>
      <c r="I49" s="100">
        <f>$A$5</f>
        <v>30000000</v>
      </c>
      <c r="J49" s="100"/>
      <c r="K49" s="100"/>
      <c r="L49" s="9" t="s">
        <v>34</v>
      </c>
      <c r="M49" s="13"/>
      <c r="N49" s="3"/>
      <c r="O49" s="9"/>
      <c r="P49" s="9"/>
      <c r="Q49" s="32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</row>
    <row r="50" spans="1:51" ht="16.5" customHeight="1">
      <c r="A50" s="70" t="s">
        <v>25</v>
      </c>
      <c r="B50" s="71"/>
      <c r="C50" s="71"/>
      <c r="D50" s="172">
        <f>($E$49-$A$5)/5</f>
        <v>3000000</v>
      </c>
      <c r="E50" s="172"/>
      <c r="F50" s="172"/>
      <c r="G50" s="41" t="s">
        <v>4</v>
      </c>
      <c r="H50" s="41"/>
      <c r="I50" s="27"/>
      <c r="J50" s="27"/>
      <c r="K50" s="27"/>
      <c r="L50" s="34"/>
      <c r="M50" s="27"/>
      <c r="N50" s="27"/>
      <c r="O50" s="34"/>
      <c r="P50" s="34"/>
      <c r="Q50" s="3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Y50" s="4"/>
    </row>
    <row r="51" spans="19:51" ht="16.5" customHeight="1"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Y51" s="3"/>
    </row>
    <row r="52" spans="1:51" ht="16.5" customHeight="1">
      <c r="A52" s="171">
        <v>13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8"/>
      <c r="Z52" s="8"/>
      <c r="AA52" s="8"/>
      <c r="AB52" s="8"/>
      <c r="AC52" s="8"/>
      <c r="AD52" s="8"/>
      <c r="AE52" s="8"/>
      <c r="AY52" s="6"/>
    </row>
    <row r="53" spans="36:51" ht="16.5" customHeight="1"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</row>
    <row r="54" spans="36:51" ht="16.5" customHeight="1">
      <c r="AJ54" s="7"/>
      <c r="AX54" s="4"/>
      <c r="AY54" s="4"/>
    </row>
    <row r="55" spans="50:51" ht="16.5" customHeight="1">
      <c r="AX55" s="3"/>
      <c r="AY55" s="3"/>
    </row>
    <row r="56" spans="50:51" ht="18" customHeight="1">
      <c r="AX56" s="6"/>
      <c r="AY56" s="6"/>
    </row>
    <row r="57" ht="18" customHeight="1"/>
    <row r="58" spans="50:51" ht="18" customHeight="1">
      <c r="AX58" s="4"/>
      <c r="AY58" s="4"/>
    </row>
    <row r="59" spans="50:51" ht="18" customHeight="1">
      <c r="AX59" s="4"/>
      <c r="AY59" s="4"/>
    </row>
    <row r="60" spans="50:51" ht="18" customHeight="1">
      <c r="AX60" s="3"/>
      <c r="AY60" s="3"/>
    </row>
    <row r="61" spans="50:51" ht="18" customHeight="1">
      <c r="AX61" s="6"/>
      <c r="AY61" s="6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</sheetData>
  <sheetProtection/>
  <mergeCells count="123">
    <mergeCell ref="G42:J42"/>
    <mergeCell ref="K42:N42"/>
    <mergeCell ref="A52:X52"/>
    <mergeCell ref="A49:C49"/>
    <mergeCell ref="E49:G49"/>
    <mergeCell ref="I49:K49"/>
    <mergeCell ref="A50:C50"/>
    <mergeCell ref="D50:F50"/>
    <mergeCell ref="B44:F44"/>
    <mergeCell ref="G44:J44"/>
    <mergeCell ref="K44:N44"/>
    <mergeCell ref="B45:F45"/>
    <mergeCell ref="G45:N45"/>
    <mergeCell ref="A48:C48"/>
    <mergeCell ref="E48:G48"/>
    <mergeCell ref="I48:K48"/>
    <mergeCell ref="B41:C41"/>
    <mergeCell ref="D41:F41"/>
    <mergeCell ref="G41:J41"/>
    <mergeCell ref="K41:N41"/>
    <mergeCell ref="B43:C43"/>
    <mergeCell ref="D43:F43"/>
    <mergeCell ref="G43:J43"/>
    <mergeCell ref="K43:N43"/>
    <mergeCell ref="B42:C42"/>
    <mergeCell ref="D42:F42"/>
    <mergeCell ref="B39:C39"/>
    <mergeCell ref="D39:F39"/>
    <mergeCell ref="G39:J39"/>
    <mergeCell ref="K39:N39"/>
    <mergeCell ref="B40:C40"/>
    <mergeCell ref="D40:F40"/>
    <mergeCell ref="G40:J40"/>
    <mergeCell ref="K40:N40"/>
    <mergeCell ref="K36:N36"/>
    <mergeCell ref="B37:C37"/>
    <mergeCell ref="D37:F37"/>
    <mergeCell ref="G37:J37"/>
    <mergeCell ref="K37:N37"/>
    <mergeCell ref="B38:C38"/>
    <mergeCell ref="D38:F38"/>
    <mergeCell ref="G38:J38"/>
    <mergeCell ref="K38:N38"/>
    <mergeCell ref="A33:C33"/>
    <mergeCell ref="D33:F33"/>
    <mergeCell ref="H33:J33"/>
    <mergeCell ref="A34:C34"/>
    <mergeCell ref="D34:F34"/>
    <mergeCell ref="B36:C36"/>
    <mergeCell ref="D36:F36"/>
    <mergeCell ref="G36:J36"/>
    <mergeCell ref="B28:J28"/>
    <mergeCell ref="K28:N28"/>
    <mergeCell ref="B29:J29"/>
    <mergeCell ref="K29:N29"/>
    <mergeCell ref="A32:C32"/>
    <mergeCell ref="D32:F32"/>
    <mergeCell ref="B25:B27"/>
    <mergeCell ref="C25:J25"/>
    <mergeCell ref="K25:N25"/>
    <mergeCell ref="C26:J26"/>
    <mergeCell ref="K26:N26"/>
    <mergeCell ref="C27:J27"/>
    <mergeCell ref="K27:N27"/>
    <mergeCell ref="K21:N21"/>
    <mergeCell ref="C22:J22"/>
    <mergeCell ref="K22:N22"/>
    <mergeCell ref="C23:J23"/>
    <mergeCell ref="K23:N23"/>
    <mergeCell ref="C24:J24"/>
    <mergeCell ref="K24:N24"/>
    <mergeCell ref="B17:B24"/>
    <mergeCell ref="C17:J17"/>
    <mergeCell ref="K17:N17"/>
    <mergeCell ref="C18:J18"/>
    <mergeCell ref="K18:N18"/>
    <mergeCell ref="C19:J19"/>
    <mergeCell ref="K19:N19"/>
    <mergeCell ref="C20:J20"/>
    <mergeCell ref="K20:N20"/>
    <mergeCell ref="C21:J21"/>
    <mergeCell ref="I13:K13"/>
    <mergeCell ref="M13:O13"/>
    <mergeCell ref="A14:C14"/>
    <mergeCell ref="D14:F14"/>
    <mergeCell ref="B16:J16"/>
    <mergeCell ref="K16:N16"/>
    <mergeCell ref="A10:C10"/>
    <mergeCell ref="D10:G10"/>
    <mergeCell ref="A12:C12"/>
    <mergeCell ref="D12:F12"/>
    <mergeCell ref="A13:C13"/>
    <mergeCell ref="D13:F13"/>
    <mergeCell ref="S5:U5"/>
    <mergeCell ref="V5:X5"/>
    <mergeCell ref="A7:C7"/>
    <mergeCell ref="A8:C8"/>
    <mergeCell ref="A9:C9"/>
    <mergeCell ref="E9:G9"/>
    <mergeCell ref="I9:K9"/>
    <mergeCell ref="M9:O9"/>
    <mergeCell ref="Q9:S9"/>
    <mergeCell ref="A5:C5"/>
    <mergeCell ref="D5:F5"/>
    <mergeCell ref="G5:I5"/>
    <mergeCell ref="J5:L5"/>
    <mergeCell ref="M5:O5"/>
    <mergeCell ref="P5:R5"/>
    <mergeCell ref="S3:U3"/>
    <mergeCell ref="G3:I3"/>
    <mergeCell ref="J3:L3"/>
    <mergeCell ref="M3:O3"/>
    <mergeCell ref="P3:R3"/>
    <mergeCell ref="V3:X4"/>
    <mergeCell ref="A4:C4"/>
    <mergeCell ref="D4:F4"/>
    <mergeCell ref="G4:I4"/>
    <mergeCell ref="J4:L4"/>
    <mergeCell ref="M4:O4"/>
    <mergeCell ref="P4:R4"/>
    <mergeCell ref="S4:U4"/>
    <mergeCell ref="A3:C3"/>
    <mergeCell ref="D3:F3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yoshiyuki_kakizaki</cp:lastModifiedBy>
  <cp:lastPrinted>2022-03-15T04:06:27Z</cp:lastPrinted>
  <dcterms:created xsi:type="dcterms:W3CDTF">2005-02-01T04:45:24Z</dcterms:created>
  <dcterms:modified xsi:type="dcterms:W3CDTF">2022-03-15T04:06:33Z</dcterms:modified>
  <cp:category/>
  <cp:version/>
  <cp:contentType/>
  <cp:contentStatus/>
</cp:coreProperties>
</file>